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jnica\Desktop\"/>
    </mc:Choice>
  </mc:AlternateContent>
  <bookViews>
    <workbookView xWindow="0" yWindow="0" windowWidth="28800" windowHeight="11835"/>
  </bookViews>
  <sheets>
    <sheet name="SAŽETAK" sheetId="1" r:id="rId1"/>
    <sheet name=" Račun prihoda i rashoda" sheetId="3" r:id="rId2"/>
    <sheet name="Rash.prema funkc.kas." sheetId="9" r:id="rId3"/>
    <sheet name="Račun financiranja" sheetId="6" r:id="rId4"/>
    <sheet name=" POSEBNI DIO" sheetId="8" r:id="rId5"/>
  </sheets>
  <definedNames>
    <definedName name="_xlnm.Print_Area" localSheetId="1">' Račun prihoda i rashoda'!$A$1:$J$49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3" l="1"/>
  <c r="J49" i="3"/>
  <c r="J43" i="3"/>
  <c r="J44" i="3"/>
  <c r="I33" i="3"/>
  <c r="J14" i="3"/>
  <c r="I14" i="3"/>
  <c r="I41" i="8"/>
  <c r="J26" i="8"/>
  <c r="J34" i="8"/>
  <c r="I32" i="8"/>
  <c r="G31" i="8"/>
  <c r="F12" i="9" l="1"/>
  <c r="E12" i="9"/>
  <c r="E11" i="9"/>
  <c r="D11" i="9"/>
  <c r="D10" i="9" s="1"/>
  <c r="E10" i="9" s="1"/>
  <c r="C11" i="9"/>
  <c r="C10" i="9" s="1"/>
  <c r="B11" i="9"/>
  <c r="B10" i="9" s="1"/>
  <c r="F10" i="9" l="1"/>
  <c r="F11" i="9"/>
  <c r="I39" i="3"/>
  <c r="F21" i="3"/>
  <c r="F19" i="3"/>
  <c r="H24" i="3"/>
  <c r="H19" i="3"/>
  <c r="G24" i="3"/>
  <c r="G19" i="3"/>
  <c r="I30" i="1" l="1"/>
  <c r="I29" i="1"/>
  <c r="H23" i="1"/>
  <c r="G23" i="1"/>
  <c r="F23" i="1"/>
  <c r="I14" i="1"/>
  <c r="I13" i="1"/>
  <c r="H12" i="1"/>
  <c r="G12" i="1"/>
  <c r="F12" i="1"/>
  <c r="I10" i="1"/>
  <c r="H9" i="1"/>
  <c r="H15" i="1" s="1"/>
  <c r="H33" i="1" s="1"/>
  <c r="G9" i="1"/>
  <c r="G15" i="1" s="1"/>
  <c r="G33" i="1" s="1"/>
  <c r="F9" i="1"/>
  <c r="F15" i="1" l="1"/>
  <c r="F33" i="1" s="1"/>
  <c r="I9" i="1"/>
  <c r="I12" i="1"/>
  <c r="I15" i="1"/>
  <c r="J29" i="1" l="1"/>
  <c r="J22" i="1"/>
  <c r="J14" i="1"/>
  <c r="J13" i="1"/>
  <c r="J10" i="1"/>
  <c r="F37" i="8" l="1"/>
  <c r="F48" i="8" s="1"/>
  <c r="F24" i="3" l="1"/>
  <c r="F23" i="3" s="1"/>
  <c r="G23" i="3"/>
  <c r="H37" i="8" l="1"/>
  <c r="J38" i="8"/>
  <c r="G37" i="8"/>
  <c r="I26" i="3"/>
  <c r="J25" i="3"/>
  <c r="I25" i="3"/>
  <c r="H48" i="8" l="1"/>
  <c r="J48" i="8" s="1"/>
  <c r="J37" i="8"/>
  <c r="G48" i="8"/>
  <c r="H23" i="3"/>
  <c r="J24" i="3"/>
  <c r="I24" i="3"/>
  <c r="I20" i="3" l="1"/>
  <c r="I23" i="3"/>
  <c r="J23" i="3"/>
  <c r="J23" i="1" l="1"/>
  <c r="I19" i="3"/>
  <c r="H40" i="8"/>
  <c r="G42" i="8" l="1"/>
  <c r="F42" i="8"/>
  <c r="F28" i="8"/>
  <c r="F19" i="8"/>
  <c r="G19" i="8"/>
  <c r="J18" i="8" l="1"/>
  <c r="I34" i="8"/>
  <c r="H24" i="8"/>
  <c r="J25" i="8"/>
  <c r="F24" i="8"/>
  <c r="I16" i="8"/>
  <c r="J11" i="8"/>
  <c r="G24" i="8"/>
  <c r="I25" i="8"/>
  <c r="I11" i="8"/>
  <c r="I47" i="3"/>
  <c r="I43" i="3"/>
  <c r="J37" i="3"/>
  <c r="I37" i="3"/>
  <c r="I36" i="3"/>
  <c r="I41" i="3"/>
  <c r="F35" i="8"/>
  <c r="F46" i="8" s="1"/>
  <c r="J16" i="8"/>
  <c r="G40" i="8"/>
  <c r="J24" i="8" l="1"/>
  <c r="I24" i="8"/>
  <c r="H19" i="8"/>
  <c r="H15" i="8"/>
  <c r="J17" i="8"/>
  <c r="H9" i="8"/>
  <c r="J10" i="8"/>
  <c r="H42" i="8"/>
  <c r="J43" i="8"/>
  <c r="F40" i="8"/>
  <c r="H35" i="8"/>
  <c r="J35" i="8" s="1"/>
  <c r="J36" i="8"/>
  <c r="F9" i="8"/>
  <c r="H28" i="8"/>
  <c r="J28" i="8" s="1"/>
  <c r="J29" i="8"/>
  <c r="G35" i="8"/>
  <c r="I36" i="8"/>
  <c r="G28" i="8"/>
  <c r="I29" i="8"/>
  <c r="G15" i="8"/>
  <c r="I17" i="8"/>
  <c r="G9" i="8"/>
  <c r="I10" i="8"/>
  <c r="F15" i="8"/>
  <c r="H46" i="8" l="1"/>
  <c r="J15" i="8"/>
  <c r="J9" i="8"/>
  <c r="I9" i="8"/>
  <c r="J46" i="8"/>
  <c r="I15" i="8"/>
  <c r="J42" i="8"/>
  <c r="I28" i="8"/>
  <c r="I35" i="8"/>
  <c r="G46" i="8"/>
  <c r="I46" i="8" l="1"/>
  <c r="H21" i="3"/>
  <c r="J22" i="3"/>
  <c r="G12" i="3"/>
  <c r="I22" i="3"/>
  <c r="G21" i="3" l="1"/>
  <c r="I21" i="3" s="1"/>
  <c r="F31" i="8"/>
  <c r="F45" i="8" s="1"/>
  <c r="J36" i="3" l="1"/>
  <c r="J47" i="3"/>
  <c r="H31" i="8"/>
  <c r="J33" i="8"/>
  <c r="I33" i="8"/>
  <c r="H45" i="8" l="1"/>
  <c r="J45" i="8" s="1"/>
  <c r="J31" i="8"/>
  <c r="G45" i="8"/>
  <c r="I31" i="8"/>
  <c r="J19" i="3"/>
  <c r="J20" i="3"/>
  <c r="F46" i="3"/>
  <c r="F45" i="3" s="1"/>
  <c r="H35" i="3"/>
  <c r="G40" i="3"/>
  <c r="J21" i="3"/>
  <c r="F17" i="3"/>
  <c r="F12" i="3"/>
  <c r="J9" i="1"/>
  <c r="I45" i="8" l="1"/>
  <c r="I38" i="3"/>
  <c r="H40" i="3"/>
  <c r="F15" i="3"/>
  <c r="F11" i="3" s="1"/>
  <c r="J16" i="3"/>
  <c r="I16" i="3"/>
  <c r="H12" i="3"/>
  <c r="H15" i="3"/>
  <c r="J30" i="1" l="1"/>
  <c r="F32" i="3"/>
  <c r="J42" i="3"/>
  <c r="F35" i="3"/>
  <c r="J35" i="3" s="1"/>
  <c r="J38" i="3"/>
  <c r="I42" i="3"/>
  <c r="G35" i="3"/>
  <c r="I35" i="3" s="1"/>
  <c r="I13" i="3"/>
  <c r="J13" i="3"/>
  <c r="J15" i="3"/>
  <c r="H46" i="3"/>
  <c r="F40" i="3"/>
  <c r="J40" i="3" s="1"/>
  <c r="J41" i="3"/>
  <c r="I18" i="3"/>
  <c r="J18" i="3"/>
  <c r="J34" i="3"/>
  <c r="I34" i="3"/>
  <c r="I40" i="3"/>
  <c r="H32" i="3"/>
  <c r="G32" i="3"/>
  <c r="G46" i="3"/>
  <c r="G45" i="3" s="1"/>
  <c r="G15" i="3"/>
  <c r="H17" i="3"/>
  <c r="H11" i="3" s="1"/>
  <c r="G17" i="3"/>
  <c r="I15" i="3" l="1"/>
  <c r="G11" i="3"/>
  <c r="G31" i="3"/>
  <c r="J17" i="3"/>
  <c r="I17" i="3"/>
  <c r="J32" i="3"/>
  <c r="I32" i="3"/>
  <c r="F31" i="3"/>
  <c r="H45" i="3"/>
  <c r="J46" i="3"/>
  <c r="I46" i="3"/>
  <c r="J12" i="3"/>
  <c r="I12" i="3"/>
  <c r="H31" i="3"/>
  <c r="J11" i="3" l="1"/>
  <c r="I11" i="3"/>
  <c r="I45" i="3"/>
  <c r="J45" i="3"/>
  <c r="I31" i="3"/>
  <c r="J31" i="3"/>
  <c r="G47" i="8"/>
  <c r="H47" i="8"/>
  <c r="F47" i="8"/>
  <c r="J12" i="1" l="1"/>
  <c r="I47" i="8"/>
  <c r="J47" i="8"/>
  <c r="J15" i="1" l="1"/>
</calcChain>
</file>

<file path=xl/sharedStrings.xml><?xml version="1.0" encoding="utf-8"?>
<sst xmlns="http://schemas.openxmlformats.org/spreadsheetml/2006/main" count="221" uniqueCount="92">
  <si>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</si>
  <si>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</si>
  <si>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</si>
  <si>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</si>
  <si>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</si>
  <si>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</si>
  <si>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</si>
  <si>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</si>
  <si>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</si>
  <si>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</si>
  <si>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</si>
  <si>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</si>
  <si>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</si>
  <si>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</si>
  <si>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</si>
  <si>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</si>
  <si>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</si>
  <si>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</si>
  <si>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</si>
  <si>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</si>
  <si>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</si>
  <si>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</si>
  <si>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</si>
  <si>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</si>
  <si>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</si>
  <si>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</si>
  <si>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</si>
  <si>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</si>
  <si>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</si>
  <si>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</si>
  <si>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</si>
  <si>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</si>
  <si>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</si>
  <si>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</si>
  <si>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</si>
  <si>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</si>
  <si>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</si>
  <si>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</si>
  <si>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</si>
  <si>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</si>
  <si>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</si>
  <si>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</si>
  <si>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Prihodi za posebne namjene</t>
  </si>
  <si>
    <t>Financijski rashodi</t>
  </si>
  <si>
    <t>Sveukupni rashodi</t>
  </si>
  <si>
    <t>Konto</t>
  </si>
  <si>
    <t>Donacije</t>
  </si>
  <si>
    <t>KONTO</t>
  </si>
  <si>
    <t>Prihodi po posebnim propisima</t>
  </si>
  <si>
    <t>Pomoći</t>
  </si>
  <si>
    <t>Prihodi od imovine</t>
  </si>
  <si>
    <t>Prihodi od prodaje proizvoda i robe te pruženih usluga i prihodi od donacija</t>
  </si>
  <si>
    <t>Prihodi od upravnih i administrativnih pristojbi,
pristojbi po posebnim propisima i naknada</t>
  </si>
  <si>
    <t>PROGRAM</t>
  </si>
  <si>
    <t>AKTIVNOST</t>
  </si>
  <si>
    <t>Programi školstva</t>
  </si>
  <si>
    <t>Razred 3</t>
  </si>
  <si>
    <t>Razred 4</t>
  </si>
  <si>
    <t>Ukupno 3+4</t>
  </si>
  <si>
    <t xml:space="preserve">Donacije </t>
  </si>
  <si>
    <t xml:space="preserve">Pomoći  </t>
  </si>
  <si>
    <t>Rashodi za nabavu proizvedene dugotrajne im.</t>
  </si>
  <si>
    <t>VIŠAK / MANJAK + NETO FINANCIRANJE + PRENESENI REZULTAT</t>
  </si>
  <si>
    <t>Materijalni i financijski rashodi</t>
  </si>
  <si>
    <t>1024A102401</t>
  </si>
  <si>
    <t>1035A103512</t>
  </si>
  <si>
    <t>Osnovne škole-rashodi za plaće i ostala materijalna prava</t>
  </si>
  <si>
    <t>1035A103502</t>
  </si>
  <si>
    <t>Vlastiti izvori</t>
  </si>
  <si>
    <t>Rezultat poslovanja</t>
  </si>
  <si>
    <t>Razred 5</t>
  </si>
  <si>
    <t>-</t>
  </si>
  <si>
    <t>Vjeran Vidović, prof.</t>
  </si>
  <si>
    <t>PREDSJEDNIK ŠO</t>
  </si>
  <si>
    <t>Planirano za 2023.</t>
  </si>
  <si>
    <t>Indeks 
(3/2)</t>
  </si>
  <si>
    <t>EUR</t>
  </si>
  <si>
    <t>Indeks
(3/1)</t>
  </si>
  <si>
    <t>RASHODI PREMA FUNKCIJSKOJ KLASIFIKACIJI</t>
  </si>
  <si>
    <t>BROJČANA OZNAKA I NAZIV</t>
  </si>
  <si>
    <t>UKUPNI RASHODI</t>
  </si>
  <si>
    <t>09 Obrazovanje</t>
  </si>
  <si>
    <t>0912 Osnovno obrazovanje</t>
  </si>
  <si>
    <t xml:space="preserve">096 Dodatne usluge u obrazovanju </t>
  </si>
  <si>
    <t xml:space="preserve">ras funkcijski </t>
  </si>
  <si>
    <t xml:space="preserve">IZVJEŠTAJ O IZVRŠENJU FINANCIJSKOG PLANA UMJETNIČKE ŠKOLE MIROSLAV MAGDALENIĆ ČAKOVEC
ZA RAZDOBLJE 1.1.-31.12.2023. GODINE </t>
  </si>
  <si>
    <t>Izvršenje 1.1.-31.12.2023.</t>
  </si>
  <si>
    <t>Indeks 
(3/1)</t>
  </si>
  <si>
    <t>Izvršenje 1.1.-31.12.2022.</t>
  </si>
  <si>
    <t>KLASA: 400-02/24-01/03</t>
  </si>
  <si>
    <t>Čakovec, 31.1.2024.</t>
  </si>
  <si>
    <t>URBROJ: 2109-50-24-1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</si>
</sst>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6"/>
      <color indexed="8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right"/>
    </xf>
    <xf numFmtId="3" fontId="8" fillId="6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 wrapText="1" indent="1"/>
    </xf>
    <xf numFmtId="0" fontId="8" fillId="6" borderId="4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/>
    </xf>
    <xf numFmtId="0" fontId="3" fillId="0" borderId="3" xfId="0" applyFont="1" applyBorder="1"/>
    <xf numFmtId="0" fontId="2" fillId="0" borderId="0" xfId="0" applyFont="1"/>
    <xf numFmtId="0" fontId="1" fillId="0" borderId="0" xfId="0" applyFont="1"/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/>
    <xf numFmtId="0" fontId="0" fillId="0" borderId="3" xfId="0" applyFont="1" applyFill="1" applyBorder="1"/>
    <xf numFmtId="4" fontId="8" fillId="2" borderId="3" xfId="0" applyNumberFormat="1" applyFont="1" applyFill="1" applyBorder="1" applyAlignment="1">
      <alignment horizontal="right"/>
    </xf>
    <xf numFmtId="4" fontId="8" fillId="6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0" borderId="3" xfId="0" applyNumberFormat="1" applyFont="1" applyBorder="1"/>
    <xf numFmtId="4" fontId="8" fillId="2" borderId="4" xfId="0" applyNumberFormat="1" applyFont="1" applyFill="1" applyBorder="1" applyAlignment="1">
      <alignment horizontal="right"/>
    </xf>
    <xf numFmtId="4" fontId="8" fillId="0" borderId="4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/>
    <xf numFmtId="0" fontId="6" fillId="5" borderId="4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0" fillId="0" borderId="0" xfId="0" applyFont="1"/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/>
    <xf numFmtId="0" fontId="12" fillId="0" borderId="0" xfId="0" quotePrefix="1" applyFont="1" applyAlignment="1">
      <alignment horizontal="center" vertical="center" wrapText="1"/>
    </xf>
    <xf numFmtId="0" fontId="15" fillId="0" borderId="0" xfId="0" quotePrefix="1" applyFont="1" applyAlignment="1">
      <alignment horizontal="left" wrapText="1"/>
    </xf>
    <xf numFmtId="0" fontId="16" fillId="0" borderId="0" xfId="0" applyFont="1" applyAlignment="1">
      <alignment wrapText="1"/>
    </xf>
    <xf numFmtId="3" fontId="10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7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4" fillId="6" borderId="3" xfId="0" applyFont="1" applyFill="1" applyBorder="1" applyAlignment="1">
      <alignment horizontal="left" vertical="center" wrapText="1"/>
    </xf>
    <xf numFmtId="4" fontId="6" fillId="6" borderId="3" xfId="0" applyNumberFormat="1" applyFont="1" applyFill="1" applyBorder="1" applyAlignment="1">
      <alignment horizontal="right"/>
    </xf>
    <xf numFmtId="0" fontId="14" fillId="5" borderId="3" xfId="0" applyFont="1" applyFill="1" applyBorder="1" applyAlignment="1">
      <alignment horizontal="left" vertical="center" wrapText="1"/>
    </xf>
    <xf numFmtId="0" fontId="18" fillId="2" borderId="3" xfId="0" quotePrefix="1" applyFont="1" applyFill="1" applyBorder="1" applyAlignment="1">
      <alignment horizontal="left" vertical="center"/>
    </xf>
    <xf numFmtId="0" fontId="14" fillId="5" borderId="3" xfId="0" quotePrefix="1" applyFont="1" applyFill="1" applyBorder="1" applyAlignment="1">
      <alignment horizontal="left" vertical="center"/>
    </xf>
    <xf numFmtId="0" fontId="19" fillId="5" borderId="3" xfId="0" quotePrefix="1" applyFont="1" applyFill="1" applyBorder="1" applyAlignment="1">
      <alignment horizontal="left" vertical="center"/>
    </xf>
    <xf numFmtId="0" fontId="14" fillId="2" borderId="3" xfId="0" quotePrefix="1" applyFont="1" applyFill="1" applyBorder="1" applyAlignment="1">
      <alignment horizontal="left" vertical="center"/>
    </xf>
    <xf numFmtId="0" fontId="19" fillId="5" borderId="3" xfId="0" quotePrefix="1" applyFont="1" applyFill="1" applyBorder="1" applyAlignment="1">
      <alignment horizontal="left" vertical="center" wrapText="1"/>
    </xf>
    <xf numFmtId="4" fontId="6" fillId="5" borderId="4" xfId="0" applyNumberFormat="1" applyFont="1" applyFill="1" applyBorder="1" applyAlignment="1">
      <alignment horizontal="right"/>
    </xf>
    <xf numFmtId="0" fontId="1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8" fillId="2" borderId="3" xfId="0" quotePrefix="1" applyFont="1" applyFill="1" applyBorder="1" applyAlignment="1">
      <alignment horizontal="left" vertical="center" wrapText="1"/>
    </xf>
    <xf numFmtId="0" fontId="9" fillId="0" borderId="3" xfId="0" quotePrefix="1" applyFont="1" applyFill="1" applyBorder="1" applyAlignment="1">
      <alignment horizontal="left" vertical="center"/>
    </xf>
    <xf numFmtId="0" fontId="18" fillId="0" borderId="3" xfId="0" quotePrefix="1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vertical="center" wrapText="1"/>
    </xf>
    <xf numFmtId="0" fontId="14" fillId="5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right" wrapText="1"/>
    </xf>
    <xf numFmtId="4" fontId="8" fillId="6" borderId="4" xfId="0" applyNumberFormat="1" applyFont="1" applyFill="1" applyBorder="1" applyAlignment="1">
      <alignment horizontal="right"/>
    </xf>
    <xf numFmtId="4" fontId="3" fillId="0" borderId="4" xfId="0" applyNumberFormat="1" applyFont="1" applyFill="1" applyBorder="1"/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4" fontId="20" fillId="2" borderId="4" xfId="0" applyNumberFormat="1" applyFont="1" applyFill="1" applyBorder="1" applyAlignment="1">
      <alignment horizontal="right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0" fillId="0" borderId="3" xfId="0" applyBorder="1"/>
    <xf numFmtId="0" fontId="14" fillId="5" borderId="3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left" wrapText="1"/>
    </xf>
    <xf numFmtId="0" fontId="21" fillId="0" borderId="2" xfId="0" quotePrefix="1" applyFont="1" applyBorder="1" applyAlignment="1">
      <alignment horizontal="left" wrapText="1"/>
    </xf>
    <xf numFmtId="0" fontId="21" fillId="0" borderId="2" xfId="0" quotePrefix="1" applyFont="1" applyBorder="1" applyAlignment="1">
      <alignment horizontal="center" wrapText="1"/>
    </xf>
    <xf numFmtId="0" fontId="21" fillId="0" borderId="2" xfId="0" quotePrefix="1" applyFont="1" applyBorder="1" applyAlignment="1">
      <alignment horizontal="left"/>
    </xf>
    <xf numFmtId="0" fontId="21" fillId="2" borderId="3" xfId="0" applyFont="1" applyFill="1" applyBorder="1" applyAlignment="1">
      <alignment horizontal="center" vertical="center" wrapText="1"/>
    </xf>
    <xf numFmtId="49" fontId="21" fillId="2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3" xfId="0" applyNumberFormat="1" applyFont="1" applyBorder="1" applyAlignment="1">
      <alignment horizontal="right" wrapText="1"/>
    </xf>
    <xf numFmtId="165" fontId="6" fillId="4" borderId="3" xfId="0" applyNumberFormat="1" applyFont="1" applyFill="1" applyBorder="1" applyAlignment="1">
      <alignment horizontal="right" wrapText="1"/>
    </xf>
    <xf numFmtId="165" fontId="6" fillId="3" borderId="3" xfId="0" applyNumberFormat="1" applyFont="1" applyFill="1" applyBorder="1" applyAlignment="1">
      <alignment horizontal="right" wrapText="1"/>
    </xf>
    <xf numFmtId="165" fontId="0" fillId="0" borderId="0" xfId="0" applyNumberFormat="1" applyFont="1"/>
    <xf numFmtId="165" fontId="6" fillId="0" borderId="3" xfId="0" applyNumberFormat="1" applyFont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7" fillId="6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8" fillId="7" borderId="3" xfId="0" quotePrefix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/>
    <xf numFmtId="0" fontId="5" fillId="7" borderId="3" xfId="0" applyFont="1" applyFill="1" applyBorder="1" applyAlignment="1">
      <alignment horizontal="left"/>
    </xf>
    <xf numFmtId="0" fontId="18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6" fillId="6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/>
    </xf>
    <xf numFmtId="0" fontId="0" fillId="0" borderId="5" xfId="0" applyBorder="1"/>
    <xf numFmtId="0" fontId="10" fillId="0" borderId="0" xfId="0" applyFont="1" applyAlignment="1">
      <alignment horizontal="center" vertical="center" wrapText="1"/>
    </xf>
    <xf numFmtId="4" fontId="14" fillId="3" borderId="3" xfId="0" applyNumberFormat="1" applyFont="1" applyFill="1" applyBorder="1" applyAlignment="1">
      <alignment horizontal="right"/>
    </xf>
    <xf numFmtId="0" fontId="14" fillId="7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4" fontId="6" fillId="0" borderId="4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/>
    <xf numFmtId="4" fontId="4" fillId="0" borderId="3" xfId="0" applyNumberFormat="1" applyFont="1" applyFill="1" applyBorder="1"/>
    <xf numFmtId="0" fontId="14" fillId="0" borderId="3" xfId="0" applyFont="1" applyFill="1" applyBorder="1" applyAlignment="1">
      <alignment vertical="center" wrapText="1"/>
    </xf>
    <xf numFmtId="0" fontId="19" fillId="8" borderId="3" xfId="0" applyFont="1" applyFill="1" applyBorder="1" applyAlignment="1">
      <alignment horizontal="left" vertical="center" wrapText="1"/>
    </xf>
    <xf numFmtId="4" fontId="6" fillId="8" borderId="4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164" fontId="6" fillId="6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164" fontId="6" fillId="5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8" fillId="6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right"/>
    </xf>
    <xf numFmtId="164" fontId="8" fillId="0" borderId="4" xfId="0" applyNumberFormat="1" applyFont="1" applyFill="1" applyBorder="1" applyAlignment="1">
      <alignment horizontal="right"/>
    </xf>
    <xf numFmtId="164" fontId="3" fillId="0" borderId="4" xfId="0" applyNumberFormat="1" applyFont="1" applyFill="1" applyBorder="1"/>
    <xf numFmtId="164" fontId="3" fillId="0" borderId="4" xfId="0" applyNumberFormat="1" applyFont="1" applyFill="1" applyBorder="1" applyAlignment="1">
      <alignment horizontal="right"/>
    </xf>
    <xf numFmtId="164" fontId="8" fillId="6" borderId="4" xfId="0" applyNumberFormat="1" applyFont="1" applyFill="1" applyBorder="1" applyAlignment="1">
      <alignment horizontal="right"/>
    </xf>
    <xf numFmtId="164" fontId="8" fillId="2" borderId="4" xfId="0" applyNumberFormat="1" applyFont="1" applyFill="1" applyBorder="1" applyAlignment="1">
      <alignment horizontal="right"/>
    </xf>
    <xf numFmtId="164" fontId="6" fillId="8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center" vertical="center" wrapText="1"/>
    </xf>
    <xf numFmtId="164" fontId="8" fillId="6" borderId="3" xfId="0" applyNumberFormat="1" applyFont="1" applyFill="1" applyBorder="1" applyAlignment="1">
      <alignment horizontal="right" wrapText="1"/>
    </xf>
    <xf numFmtId="164" fontId="6" fillId="0" borderId="3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right"/>
    </xf>
    <xf numFmtId="164" fontId="3" fillId="0" borderId="3" xfId="0" applyNumberFormat="1" applyFont="1" applyFill="1" applyBorder="1"/>
    <xf numFmtId="164" fontId="3" fillId="0" borderId="3" xfId="0" applyNumberFormat="1" applyFont="1" applyBorder="1"/>
    <xf numFmtId="164" fontId="3" fillId="0" borderId="3" xfId="0" applyNumberFormat="1" applyFont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4" fillId="0" borderId="1" xfId="0" quotePrefix="1" applyFont="1" applyBorder="1" applyAlignment="1">
      <alignment horizontal="left" vertical="center"/>
    </xf>
    <xf numFmtId="0" fontId="14" fillId="3" borderId="1" xfId="0" quotePrefix="1" applyFont="1" applyFill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horizont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topLeftCell="A16" zoomScale="98" zoomScaleNormal="98" workbookViewId="0">
      <selection activeCell="A17" sqref="A17:J17"/>
    </sheetView>
  </sheetViews>
  <sheetFormatPr defaultRowHeight="15" x14ac:dyDescent="0.25"/>
  <cols>
    <col min="5" max="8" width="25.28515625" customWidth="1"/>
    <col min="9" max="9" width="11.5703125" customWidth="1"/>
    <col min="10" max="10" width="11.7109375" customWidth="1"/>
  </cols>
  <sheetData>
    <row r="1" spans="1:10" ht="42" customHeight="1" x14ac:dyDescent="0.25">
      <c r="A1" s="162" t="s">
        <v>85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x14ac:dyDescent="0.25">
      <c r="A3" s="162" t="s">
        <v>27</v>
      </c>
      <c r="B3" s="162"/>
      <c r="C3" s="162"/>
      <c r="D3" s="162"/>
      <c r="E3" s="162"/>
      <c r="F3" s="162"/>
      <c r="G3" s="162"/>
      <c r="H3" s="163"/>
      <c r="I3" s="163"/>
      <c r="J3" s="163"/>
    </row>
    <row r="4" spans="1:10" ht="18.75" x14ac:dyDescent="0.25">
      <c r="A4" s="34"/>
      <c r="B4" s="34"/>
      <c r="C4" s="34"/>
      <c r="D4" s="34"/>
      <c r="E4" s="34"/>
      <c r="F4" s="34"/>
      <c r="G4" s="34"/>
      <c r="H4" s="36"/>
      <c r="I4" s="36"/>
      <c r="J4" s="36"/>
    </row>
    <row r="5" spans="1:10" ht="18" customHeight="1" x14ac:dyDescent="0.25">
      <c r="A5" s="162" t="s">
        <v>35</v>
      </c>
      <c r="B5" s="173"/>
      <c r="C5" s="173"/>
      <c r="D5" s="173"/>
      <c r="E5" s="173"/>
      <c r="F5" s="173"/>
      <c r="G5" s="173"/>
      <c r="H5" s="173"/>
      <c r="I5" s="173"/>
      <c r="J5" s="173"/>
    </row>
    <row r="6" spans="1:10" ht="18.75" x14ac:dyDescent="0.3">
      <c r="A6" s="37"/>
      <c r="B6" s="38"/>
      <c r="C6" s="38"/>
      <c r="D6" s="38"/>
      <c r="E6" s="39"/>
      <c r="F6" s="1"/>
      <c r="G6" s="1"/>
      <c r="H6" s="1"/>
      <c r="I6" s="1"/>
      <c r="J6" s="2" t="s">
        <v>76</v>
      </c>
    </row>
    <row r="7" spans="1:10" ht="25.5" x14ac:dyDescent="0.25">
      <c r="A7" s="40"/>
      <c r="B7" s="41"/>
      <c r="C7" s="41"/>
      <c r="D7" s="42"/>
      <c r="E7" s="43"/>
      <c r="F7" s="44" t="s">
        <v>88</v>
      </c>
      <c r="G7" s="44" t="s">
        <v>74</v>
      </c>
      <c r="H7" s="44" t="s">
        <v>86</v>
      </c>
      <c r="I7" s="44" t="s">
        <v>75</v>
      </c>
      <c r="J7" s="44" t="s">
        <v>87</v>
      </c>
    </row>
    <row r="8" spans="1:10" ht="6" customHeight="1" x14ac:dyDescent="0.25">
      <c r="A8" s="93"/>
      <c r="B8" s="94"/>
      <c r="C8" s="94"/>
      <c r="D8" s="95"/>
      <c r="E8" s="96"/>
      <c r="F8" s="97">
        <v>1</v>
      </c>
      <c r="G8" s="97">
        <v>2</v>
      </c>
      <c r="H8" s="97">
        <v>3</v>
      </c>
      <c r="I8" s="98"/>
      <c r="J8" s="98"/>
    </row>
    <row r="9" spans="1:10" x14ac:dyDescent="0.25">
      <c r="A9" s="164" t="s">
        <v>0</v>
      </c>
      <c r="B9" s="165"/>
      <c r="C9" s="165"/>
      <c r="D9" s="165"/>
      <c r="E9" s="166"/>
      <c r="F9" s="20">
        <f>SUM(F10:F11)</f>
        <v>840105.07</v>
      </c>
      <c r="G9" s="20">
        <f t="shared" ref="G9:H9" si="0">SUM(G10:G11)</f>
        <v>971567.95</v>
      </c>
      <c r="H9" s="20">
        <f t="shared" si="0"/>
        <v>971629.4</v>
      </c>
      <c r="I9" s="99">
        <f>(H9/G9)*100</f>
        <v>100.00632482782086</v>
      </c>
      <c r="J9" s="99">
        <f>(H9/F9)*100</f>
        <v>115.6557000661834</v>
      </c>
    </row>
    <row r="10" spans="1:10" x14ac:dyDescent="0.25">
      <c r="A10" s="167" t="s">
        <v>1</v>
      </c>
      <c r="B10" s="168"/>
      <c r="C10" s="168"/>
      <c r="D10" s="168"/>
      <c r="E10" s="169"/>
      <c r="F10" s="53">
        <v>840105.07</v>
      </c>
      <c r="G10" s="53">
        <v>971567.95</v>
      </c>
      <c r="H10" s="53">
        <v>971629.4</v>
      </c>
      <c r="I10" s="100">
        <f t="shared" ref="I10:I15" si="1">(H10/G10)*100</f>
        <v>100.00632482782086</v>
      </c>
      <c r="J10" s="100">
        <f>(H10/F10)*100</f>
        <v>115.6557000661834</v>
      </c>
    </row>
    <row r="11" spans="1:10" x14ac:dyDescent="0.25">
      <c r="A11" s="170" t="s">
        <v>2</v>
      </c>
      <c r="B11" s="169"/>
      <c r="C11" s="169"/>
      <c r="D11" s="169"/>
      <c r="E11" s="169"/>
      <c r="F11" s="53"/>
      <c r="G11" s="53"/>
      <c r="H11" s="53"/>
      <c r="I11" s="100"/>
      <c r="J11" s="100"/>
    </row>
    <row r="12" spans="1:10" x14ac:dyDescent="0.25">
      <c r="A12" s="45" t="s">
        <v>3</v>
      </c>
      <c r="B12" s="46"/>
      <c r="C12" s="46"/>
      <c r="D12" s="46"/>
      <c r="E12" s="46"/>
      <c r="F12" s="20">
        <f t="shared" ref="F12" si="2">SUM(F13:F14)</f>
        <v>857541.47</v>
      </c>
      <c r="G12" s="20">
        <f t="shared" ref="G12:H12" si="3">SUM(G13:G14)</f>
        <v>985294.62</v>
      </c>
      <c r="H12" s="20">
        <f t="shared" si="3"/>
        <v>944984.78</v>
      </c>
      <c r="I12" s="99">
        <f t="shared" si="1"/>
        <v>95.908854145575262</v>
      </c>
      <c r="J12" s="99">
        <f>(H12/F12)*100</f>
        <v>110.19697741264922</v>
      </c>
    </row>
    <row r="13" spans="1:10" x14ac:dyDescent="0.25">
      <c r="A13" s="172" t="s">
        <v>4</v>
      </c>
      <c r="B13" s="168"/>
      <c r="C13" s="168"/>
      <c r="D13" s="168"/>
      <c r="E13" s="168"/>
      <c r="F13" s="53">
        <v>839173.47</v>
      </c>
      <c r="G13" s="53">
        <v>967413.61</v>
      </c>
      <c r="H13" s="53">
        <v>937258.56</v>
      </c>
      <c r="I13" s="101">
        <f t="shared" si="1"/>
        <v>96.882920636189937</v>
      </c>
      <c r="J13" s="101">
        <f>(H13/F13)*100</f>
        <v>111.68829729567118</v>
      </c>
    </row>
    <row r="14" spans="1:10" x14ac:dyDescent="0.25">
      <c r="A14" s="170" t="s">
        <v>5</v>
      </c>
      <c r="B14" s="169"/>
      <c r="C14" s="169"/>
      <c r="D14" s="169"/>
      <c r="E14" s="169"/>
      <c r="F14" s="53">
        <v>18368</v>
      </c>
      <c r="G14" s="53">
        <v>17881.009999999998</v>
      </c>
      <c r="H14" s="53">
        <v>7726.22</v>
      </c>
      <c r="I14" s="101">
        <f t="shared" si="1"/>
        <v>43.209080471405144</v>
      </c>
      <c r="J14" s="101">
        <f>(H14/F14)*100</f>
        <v>42.063479965156795</v>
      </c>
    </row>
    <row r="15" spans="1:10" x14ac:dyDescent="0.25">
      <c r="A15" s="171" t="s">
        <v>6</v>
      </c>
      <c r="B15" s="165"/>
      <c r="C15" s="165"/>
      <c r="D15" s="165"/>
      <c r="E15" s="165"/>
      <c r="F15" s="54">
        <f t="shared" ref="F15" si="4">SUM(F9-F12)</f>
        <v>-17436.400000000023</v>
      </c>
      <c r="G15" s="54">
        <f t="shared" ref="G15:H15" si="5">SUM(G9-G12)</f>
        <v>-13726.670000000042</v>
      </c>
      <c r="H15" s="127">
        <f t="shared" si="5"/>
        <v>26644.619999999995</v>
      </c>
      <c r="I15" s="99">
        <f t="shared" si="1"/>
        <v>-194.10840356765272</v>
      </c>
      <c r="J15" s="99">
        <f>(H15/F15)*100</f>
        <v>-152.81032781996259</v>
      </c>
    </row>
    <row r="16" spans="1:10" ht="18.75" x14ac:dyDescent="0.25">
      <c r="A16" s="34"/>
      <c r="B16" s="47"/>
      <c r="C16" s="47"/>
      <c r="D16" s="47"/>
      <c r="E16" s="47"/>
      <c r="F16" s="47"/>
      <c r="G16" s="48"/>
      <c r="H16" s="48"/>
      <c r="I16" s="48"/>
      <c r="J16" s="48"/>
    </row>
    <row r="17" spans="1:10" ht="18" customHeight="1" x14ac:dyDescent="0.25">
      <c r="A17" s="162" t="s">
        <v>36</v>
      </c>
      <c r="B17" s="173"/>
      <c r="C17" s="173"/>
      <c r="D17" s="173"/>
      <c r="E17" s="173"/>
      <c r="F17" s="173"/>
      <c r="G17" s="173"/>
      <c r="H17" s="173"/>
      <c r="I17" s="173"/>
      <c r="J17" s="173"/>
    </row>
    <row r="18" spans="1:10" ht="18.75" x14ac:dyDescent="0.25">
      <c r="A18" s="34"/>
      <c r="B18" s="47"/>
      <c r="C18" s="47"/>
      <c r="D18" s="47"/>
      <c r="E18" s="47"/>
      <c r="F18" s="47"/>
      <c r="G18" s="48"/>
      <c r="H18" s="48"/>
      <c r="I18" s="48"/>
      <c r="J18" s="48"/>
    </row>
    <row r="19" spans="1:10" ht="25.5" x14ac:dyDescent="0.25">
      <c r="A19" s="40"/>
      <c r="B19" s="41"/>
      <c r="C19" s="41"/>
      <c r="D19" s="42"/>
      <c r="E19" s="43"/>
      <c r="F19" s="44" t="s">
        <v>88</v>
      </c>
      <c r="G19" s="44" t="s">
        <v>74</v>
      </c>
      <c r="H19" s="44" t="s">
        <v>86</v>
      </c>
      <c r="I19" s="44" t="s">
        <v>75</v>
      </c>
      <c r="J19" s="44" t="s">
        <v>87</v>
      </c>
    </row>
    <row r="20" spans="1:10" ht="6" customHeight="1" x14ac:dyDescent="0.25">
      <c r="A20" s="40"/>
      <c r="B20" s="41"/>
      <c r="C20" s="41"/>
      <c r="D20" s="42"/>
      <c r="E20" s="43"/>
      <c r="F20" s="97">
        <v>1</v>
      </c>
      <c r="G20" s="97">
        <v>2</v>
      </c>
      <c r="H20" s="97">
        <v>3</v>
      </c>
      <c r="I20" s="98"/>
      <c r="J20" s="98"/>
    </row>
    <row r="21" spans="1:10" ht="15.75" customHeight="1" x14ac:dyDescent="0.25">
      <c r="A21" s="167" t="s">
        <v>8</v>
      </c>
      <c r="B21" s="180"/>
      <c r="C21" s="180"/>
      <c r="D21" s="180"/>
      <c r="E21" s="181"/>
      <c r="F21" s="53">
        <v>0</v>
      </c>
      <c r="G21" s="53">
        <v>0</v>
      </c>
      <c r="H21" s="53">
        <v>0</v>
      </c>
      <c r="I21" s="100">
        <v>0</v>
      </c>
      <c r="J21" s="100">
        <v>0</v>
      </c>
    </row>
    <row r="22" spans="1:10" x14ac:dyDescent="0.25">
      <c r="A22" s="167" t="s">
        <v>9</v>
      </c>
      <c r="B22" s="168"/>
      <c r="C22" s="168"/>
      <c r="D22" s="168"/>
      <c r="E22" s="168"/>
      <c r="F22" s="53">
        <v>310.57</v>
      </c>
      <c r="G22" s="53">
        <v>0</v>
      </c>
      <c r="H22" s="53">
        <v>0</v>
      </c>
      <c r="I22" s="100" t="s">
        <v>71</v>
      </c>
      <c r="J22" s="100">
        <f>(H22/F22)*100</f>
        <v>0</v>
      </c>
    </row>
    <row r="23" spans="1:10" x14ac:dyDescent="0.25">
      <c r="A23" s="171" t="s">
        <v>10</v>
      </c>
      <c r="B23" s="165"/>
      <c r="C23" s="165"/>
      <c r="D23" s="165"/>
      <c r="E23" s="165"/>
      <c r="F23" s="54">
        <f>F21-F22</f>
        <v>-310.57</v>
      </c>
      <c r="G23" s="127">
        <f>G21-G22</f>
        <v>0</v>
      </c>
      <c r="H23" s="127">
        <f>H21-H22</f>
        <v>0</v>
      </c>
      <c r="I23" s="99" t="s">
        <v>71</v>
      </c>
      <c r="J23" s="99">
        <f>(H23/F23)*100</f>
        <v>0</v>
      </c>
    </row>
    <row r="24" spans="1:10" ht="18.75" x14ac:dyDescent="0.25">
      <c r="A24" s="49"/>
      <c r="B24" s="47"/>
      <c r="C24" s="47"/>
      <c r="D24" s="47"/>
      <c r="E24" s="47"/>
      <c r="F24" s="47"/>
      <c r="G24" s="48"/>
      <c r="H24" s="48"/>
      <c r="I24" s="48"/>
      <c r="J24" s="48"/>
    </row>
    <row r="25" spans="1:10" ht="18" customHeight="1" x14ac:dyDescent="0.25">
      <c r="A25" s="162" t="s">
        <v>41</v>
      </c>
      <c r="B25" s="173"/>
      <c r="C25" s="173"/>
      <c r="D25" s="173"/>
      <c r="E25" s="173"/>
      <c r="F25" s="173"/>
      <c r="G25" s="173"/>
      <c r="H25" s="173"/>
      <c r="I25" s="173"/>
      <c r="J25" s="173"/>
    </row>
    <row r="26" spans="1:10" ht="18.75" x14ac:dyDescent="0.25">
      <c r="A26" s="49"/>
      <c r="B26" s="47"/>
      <c r="C26" s="47"/>
      <c r="D26" s="47"/>
      <c r="E26" s="47"/>
      <c r="F26" s="47"/>
      <c r="G26" s="48"/>
      <c r="H26" s="48"/>
      <c r="I26" s="48"/>
      <c r="J26" s="48"/>
    </row>
    <row r="27" spans="1:10" ht="25.5" x14ac:dyDescent="0.25">
      <c r="A27" s="40"/>
      <c r="B27" s="41"/>
      <c r="C27" s="41"/>
      <c r="D27" s="42"/>
      <c r="E27" s="43"/>
      <c r="F27" s="44" t="s">
        <v>88</v>
      </c>
      <c r="G27" s="44" t="s">
        <v>74</v>
      </c>
      <c r="H27" s="44" t="s">
        <v>86</v>
      </c>
      <c r="I27" s="44" t="s">
        <v>75</v>
      </c>
      <c r="J27" s="44" t="s">
        <v>87</v>
      </c>
    </row>
    <row r="28" spans="1:10" ht="6" customHeight="1" x14ac:dyDescent="0.25">
      <c r="A28" s="40"/>
      <c r="B28" s="41"/>
      <c r="C28" s="41"/>
      <c r="D28" s="42"/>
      <c r="E28" s="43"/>
      <c r="F28" s="97">
        <v>1</v>
      </c>
      <c r="G28" s="97">
        <v>2</v>
      </c>
      <c r="H28" s="97">
        <v>3</v>
      </c>
      <c r="I28" s="98"/>
      <c r="J28" s="98"/>
    </row>
    <row r="29" spans="1:10" x14ac:dyDescent="0.25">
      <c r="A29" s="174" t="s">
        <v>37</v>
      </c>
      <c r="B29" s="175"/>
      <c r="C29" s="175"/>
      <c r="D29" s="175"/>
      <c r="E29" s="176"/>
      <c r="F29" s="55">
        <v>33085.879999999997</v>
      </c>
      <c r="G29" s="55">
        <v>13726.67</v>
      </c>
      <c r="H29" s="55">
        <v>13726.67</v>
      </c>
      <c r="I29" s="102">
        <f t="shared" ref="I29:I30" si="6">(H29/G29)*100</f>
        <v>100</v>
      </c>
      <c r="J29" s="102">
        <f>(H29/F29)*100</f>
        <v>41.488000319169387</v>
      </c>
    </row>
    <row r="30" spans="1:10" ht="30" customHeight="1" x14ac:dyDescent="0.25">
      <c r="A30" s="177" t="s">
        <v>7</v>
      </c>
      <c r="B30" s="178"/>
      <c r="C30" s="178"/>
      <c r="D30" s="178"/>
      <c r="E30" s="179"/>
      <c r="F30" s="56">
        <v>17746.96</v>
      </c>
      <c r="G30" s="56">
        <v>13726.67</v>
      </c>
      <c r="H30" s="56">
        <v>0</v>
      </c>
      <c r="I30" s="103">
        <f t="shared" si="6"/>
        <v>0</v>
      </c>
      <c r="J30" s="103">
        <f>(H30/F30)*100</f>
        <v>0</v>
      </c>
    </row>
    <row r="31" spans="1:10" x14ac:dyDescent="0.25">
      <c r="A31" s="33"/>
      <c r="B31" s="33"/>
      <c r="C31" s="33"/>
      <c r="D31" s="33"/>
      <c r="E31" s="33"/>
      <c r="F31" s="33"/>
      <c r="G31" s="33"/>
      <c r="H31" s="33"/>
      <c r="I31" s="104"/>
      <c r="J31" s="104"/>
    </row>
    <row r="32" spans="1:10" x14ac:dyDescent="0.25">
      <c r="A32" s="33"/>
      <c r="B32" s="33"/>
      <c r="C32" s="33"/>
      <c r="D32" s="33"/>
      <c r="E32" s="33"/>
      <c r="F32" s="33"/>
      <c r="G32" s="33"/>
      <c r="H32" s="33"/>
      <c r="I32" s="104"/>
      <c r="J32" s="104"/>
    </row>
    <row r="33" spans="1:10" x14ac:dyDescent="0.25">
      <c r="A33" s="172" t="s">
        <v>62</v>
      </c>
      <c r="B33" s="168"/>
      <c r="C33" s="168"/>
      <c r="D33" s="168"/>
      <c r="E33" s="168"/>
      <c r="F33" s="53">
        <f>F15+F23+F30</f>
        <v>-1.0000000023865141E-2</v>
      </c>
      <c r="G33" s="53">
        <f>G15+G23+G30</f>
        <v>-4.1836756281554699E-11</v>
      </c>
      <c r="H33" s="53">
        <f>H15+H23+H29</f>
        <v>40371.289999999994</v>
      </c>
      <c r="I33" s="105">
        <v>0</v>
      </c>
      <c r="J33" s="105">
        <v>0</v>
      </c>
    </row>
    <row r="34" spans="1:10" ht="11.25" customHeight="1" x14ac:dyDescent="0.25">
      <c r="A34" s="50"/>
      <c r="B34" s="51"/>
      <c r="C34" s="51"/>
      <c r="D34" s="51"/>
      <c r="E34" s="51"/>
      <c r="F34" s="52"/>
      <c r="G34" s="52"/>
      <c r="H34" s="52"/>
      <c r="I34" s="52"/>
      <c r="J34" s="52"/>
    </row>
    <row r="35" spans="1:10" ht="8.25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x14ac:dyDescent="0.25">
      <c r="A36" t="s">
        <v>89</v>
      </c>
      <c r="H36" t="s">
        <v>73</v>
      </c>
    </row>
    <row r="37" spans="1:10" x14ac:dyDescent="0.25">
      <c r="A37" s="33" t="s">
        <v>91</v>
      </c>
      <c r="B37" s="14"/>
      <c r="C37" s="14"/>
      <c r="D37" s="14"/>
      <c r="E37" s="14"/>
      <c r="F37" s="14"/>
      <c r="G37" s="14"/>
      <c r="H37" s="33" t="s">
        <v>72</v>
      </c>
      <c r="I37" s="14"/>
    </row>
    <row r="38" spans="1:10" x14ac:dyDescent="0.25">
      <c r="A38" t="s">
        <v>90</v>
      </c>
    </row>
    <row r="39" spans="1:10" x14ac:dyDescent="0.25">
      <c r="H39" s="125"/>
      <c r="I39" s="125"/>
    </row>
  </sheetData>
  <mergeCells count="17">
    <mergeCell ref="A25:J25"/>
    <mergeCell ref="A33:E33"/>
    <mergeCell ref="A29:E29"/>
    <mergeCell ref="A30:E30"/>
    <mergeCell ref="A21:E21"/>
    <mergeCell ref="A22:E22"/>
    <mergeCell ref="A23:E23"/>
    <mergeCell ref="A14:E14"/>
    <mergeCell ref="A15:E15"/>
    <mergeCell ref="A13:E13"/>
    <mergeCell ref="A5:J5"/>
    <mergeCell ref="A17:J17"/>
    <mergeCell ref="A1:J1"/>
    <mergeCell ref="A3:J3"/>
    <mergeCell ref="A9:E9"/>
    <mergeCell ref="A10:E10"/>
    <mergeCell ref="A11:E11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zoomScaleNormal="100" zoomScaleSheetLayoutView="100" workbookViewId="0">
      <selection activeCell="H18" sqref="H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7.5703125" customWidth="1"/>
    <col min="5" max="5" width="39.7109375" customWidth="1"/>
    <col min="6" max="8" width="25.28515625" customWidth="1"/>
    <col min="9" max="10" width="11.7109375" customWidth="1"/>
  </cols>
  <sheetData>
    <row r="1" spans="1:10" ht="42" customHeight="1" x14ac:dyDescent="0.25">
      <c r="A1" s="162" t="s">
        <v>85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8" customHeight="1" x14ac:dyDescent="0.25">
      <c r="A2" s="57"/>
      <c r="B2" s="57"/>
      <c r="C2" s="57"/>
      <c r="D2" s="57"/>
      <c r="E2" s="57"/>
      <c r="F2" s="57"/>
      <c r="G2" s="57"/>
      <c r="H2" s="57"/>
      <c r="I2" s="88"/>
      <c r="J2" s="57"/>
    </row>
    <row r="3" spans="1:10" ht="15.75" x14ac:dyDescent="0.25">
      <c r="A3" s="162" t="s">
        <v>27</v>
      </c>
      <c r="B3" s="162"/>
      <c r="C3" s="162"/>
      <c r="D3" s="162"/>
      <c r="E3" s="162"/>
      <c r="F3" s="162"/>
      <c r="G3" s="162"/>
      <c r="H3" s="163"/>
      <c r="I3" s="163"/>
      <c r="J3" s="163"/>
    </row>
    <row r="4" spans="1:10" ht="15.75" x14ac:dyDescent="0.25">
      <c r="A4" s="57"/>
      <c r="B4" s="57"/>
      <c r="C4" s="57"/>
      <c r="D4" s="57"/>
      <c r="E4" s="57"/>
      <c r="F4" s="57"/>
      <c r="G4" s="57"/>
      <c r="H4" s="35"/>
      <c r="I4" s="89"/>
      <c r="J4" s="35"/>
    </row>
    <row r="5" spans="1:10" ht="18" customHeight="1" x14ac:dyDescent="0.25">
      <c r="A5" s="162" t="s">
        <v>12</v>
      </c>
      <c r="B5" s="173"/>
      <c r="C5" s="173"/>
      <c r="D5" s="173"/>
      <c r="E5" s="173"/>
      <c r="F5" s="173"/>
      <c r="G5" s="173"/>
      <c r="H5" s="173"/>
      <c r="I5" s="173"/>
      <c r="J5" s="173"/>
    </row>
    <row r="6" spans="1:10" ht="15.75" x14ac:dyDescent="0.25">
      <c r="A6" s="57"/>
      <c r="B6" s="57"/>
      <c r="C6" s="57"/>
      <c r="D6" s="57"/>
      <c r="E6" s="57"/>
      <c r="F6" s="57"/>
      <c r="G6" s="57"/>
      <c r="H6" s="35"/>
      <c r="I6" s="89"/>
      <c r="J6" s="35"/>
    </row>
    <row r="7" spans="1:10" ht="15.75" x14ac:dyDescent="0.25">
      <c r="A7" s="162" t="s">
        <v>1</v>
      </c>
      <c r="B7" s="182"/>
      <c r="C7" s="182"/>
      <c r="D7" s="182"/>
      <c r="E7" s="182"/>
      <c r="F7" s="182"/>
      <c r="G7" s="182"/>
      <c r="H7" s="182"/>
      <c r="I7" s="182"/>
      <c r="J7" s="182"/>
    </row>
    <row r="8" spans="1:10" ht="15.75" x14ac:dyDescent="0.25">
      <c r="A8" s="57"/>
      <c r="B8" s="57"/>
      <c r="C8" s="57"/>
      <c r="D8" s="57"/>
      <c r="E8" s="57"/>
      <c r="F8" s="57"/>
      <c r="G8" s="57"/>
      <c r="H8" s="35"/>
      <c r="I8" s="89"/>
      <c r="J8" s="35"/>
    </row>
    <row r="9" spans="1:10" ht="21.95" customHeight="1" x14ac:dyDescent="0.25">
      <c r="A9" s="5" t="s">
        <v>13</v>
      </c>
      <c r="B9" s="4" t="s">
        <v>14</v>
      </c>
      <c r="C9" s="4" t="s">
        <v>15</v>
      </c>
      <c r="D9" s="4" t="s">
        <v>45</v>
      </c>
      <c r="E9" s="4" t="s">
        <v>11</v>
      </c>
      <c r="F9" s="4" t="s">
        <v>88</v>
      </c>
      <c r="G9" s="5" t="s">
        <v>74</v>
      </c>
      <c r="H9" s="5" t="s">
        <v>86</v>
      </c>
      <c r="I9" s="5" t="s">
        <v>75</v>
      </c>
      <c r="J9" s="5" t="s">
        <v>77</v>
      </c>
    </row>
    <row r="10" spans="1:10" s="110" customFormat="1" ht="6" customHeight="1" x14ac:dyDescent="0.25">
      <c r="A10" s="76"/>
      <c r="B10" s="91"/>
      <c r="C10" s="91"/>
      <c r="D10" s="91"/>
      <c r="E10" s="91"/>
      <c r="F10" s="108">
        <v>1</v>
      </c>
      <c r="G10" s="109">
        <v>2</v>
      </c>
      <c r="H10" s="109">
        <v>3</v>
      </c>
      <c r="I10" s="109"/>
      <c r="J10" s="109"/>
    </row>
    <row r="11" spans="1:10" ht="15.75" customHeight="1" x14ac:dyDescent="0.25">
      <c r="A11" s="58">
        <v>6</v>
      </c>
      <c r="B11" s="58"/>
      <c r="C11" s="58"/>
      <c r="D11" s="58"/>
      <c r="E11" s="58" t="s">
        <v>16</v>
      </c>
      <c r="F11" s="59">
        <f>F12+F15+F17+F19+F21</f>
        <v>840105.07000000007</v>
      </c>
      <c r="G11" s="59">
        <f>G12+G15+G17+G19+G21</f>
        <v>971567.95000000007</v>
      </c>
      <c r="H11" s="59">
        <f>H12+H15+H17+H19+H21</f>
        <v>971629.4</v>
      </c>
      <c r="I11" s="141">
        <f>(H11/G11)*100</f>
        <v>100.00632482782083</v>
      </c>
      <c r="J11" s="141">
        <f>(H11/F11)*100</f>
        <v>115.65570006618337</v>
      </c>
    </row>
    <row r="12" spans="1:10" ht="25.5" x14ac:dyDescent="0.25">
      <c r="A12" s="60"/>
      <c r="B12" s="60">
        <v>63</v>
      </c>
      <c r="C12" s="60"/>
      <c r="D12" s="60"/>
      <c r="E12" s="60" t="s">
        <v>38</v>
      </c>
      <c r="F12" s="24">
        <f>SUM(F13+F14)</f>
        <v>726509.2300000001</v>
      </c>
      <c r="G12" s="24">
        <f>SUM(G13+G14)</f>
        <v>842871.05</v>
      </c>
      <c r="H12" s="24">
        <f>SUM(H13+H14)</f>
        <v>839169.29</v>
      </c>
      <c r="I12" s="142">
        <f t="shared" ref="I12:I26" si="0">(H12/G12)*100</f>
        <v>99.56081538213941</v>
      </c>
      <c r="J12" s="142">
        <f>(H12/F12)*100</f>
        <v>115.50703767383656</v>
      </c>
    </row>
    <row r="13" spans="1:10" x14ac:dyDescent="0.25">
      <c r="A13" s="8"/>
      <c r="B13" s="8"/>
      <c r="C13" s="113">
        <v>52</v>
      </c>
      <c r="D13" s="61"/>
      <c r="E13" s="61" t="s">
        <v>49</v>
      </c>
      <c r="F13" s="18">
        <v>721863.93</v>
      </c>
      <c r="G13" s="18">
        <v>824796</v>
      </c>
      <c r="H13" s="18">
        <v>821094.24</v>
      </c>
      <c r="I13" s="143">
        <f t="shared" si="0"/>
        <v>99.551190839916785</v>
      </c>
      <c r="J13" s="143">
        <f>(H13/F13)*100</f>
        <v>113.74640093182103</v>
      </c>
    </row>
    <row r="14" spans="1:10" x14ac:dyDescent="0.25">
      <c r="A14" s="8"/>
      <c r="B14" s="8"/>
      <c r="C14" s="113">
        <v>11</v>
      </c>
      <c r="D14" s="61"/>
      <c r="E14" s="61" t="s">
        <v>17</v>
      </c>
      <c r="F14" s="22">
        <v>4645.3</v>
      </c>
      <c r="G14" s="22">
        <v>18075.05</v>
      </c>
      <c r="H14" s="22">
        <v>18075.05</v>
      </c>
      <c r="I14" s="143">
        <f t="shared" si="0"/>
        <v>100</v>
      </c>
      <c r="J14" s="143">
        <f>(H14/F14)*100</f>
        <v>389.10404064323075</v>
      </c>
    </row>
    <row r="15" spans="1:10" x14ac:dyDescent="0.25">
      <c r="A15" s="62"/>
      <c r="B15" s="62">
        <v>64</v>
      </c>
      <c r="C15" s="63"/>
      <c r="D15" s="63"/>
      <c r="E15" s="63" t="s">
        <v>50</v>
      </c>
      <c r="F15" s="24">
        <f t="shared" ref="F15" si="1">SUM(F16)</f>
        <v>0.56999999999999995</v>
      </c>
      <c r="G15" s="24">
        <f>SUM(G16)</f>
        <v>20</v>
      </c>
      <c r="H15" s="24">
        <f t="shared" ref="H15" si="2">SUM(H16)</f>
        <v>15.37</v>
      </c>
      <c r="I15" s="142">
        <f t="shared" si="0"/>
        <v>76.849999999999994</v>
      </c>
      <c r="J15" s="142">
        <f t="shared" ref="J15:J26" si="3">(H15/F15)*100</f>
        <v>2696.4912280701756</v>
      </c>
    </row>
    <row r="16" spans="1:10" x14ac:dyDescent="0.25">
      <c r="A16" s="8"/>
      <c r="B16" s="64"/>
      <c r="C16" s="113">
        <v>31</v>
      </c>
      <c r="D16" s="61"/>
      <c r="E16" s="61" t="s">
        <v>34</v>
      </c>
      <c r="F16" s="18">
        <v>0.56999999999999995</v>
      </c>
      <c r="G16" s="18">
        <v>20</v>
      </c>
      <c r="H16" s="18">
        <v>15.37</v>
      </c>
      <c r="I16" s="143">
        <f t="shared" si="0"/>
        <v>76.849999999999994</v>
      </c>
      <c r="J16" s="143">
        <f t="shared" si="3"/>
        <v>2696.4912280701756</v>
      </c>
    </row>
    <row r="17" spans="1:10" ht="25.5" customHeight="1" x14ac:dyDescent="0.25">
      <c r="A17" s="62"/>
      <c r="B17" s="62">
        <v>65</v>
      </c>
      <c r="C17" s="63"/>
      <c r="D17" s="63"/>
      <c r="E17" s="65" t="s">
        <v>52</v>
      </c>
      <c r="F17" s="24">
        <f>SUM(F18)</f>
        <v>70261.279999999999</v>
      </c>
      <c r="G17" s="24">
        <f>SUM(G18)</f>
        <v>82041.78</v>
      </c>
      <c r="H17" s="24">
        <f>SUM(H18)</f>
        <v>85809.62</v>
      </c>
      <c r="I17" s="142">
        <f t="shared" si="0"/>
        <v>104.59258685026091</v>
      </c>
      <c r="J17" s="142">
        <f t="shared" si="3"/>
        <v>122.12931503667453</v>
      </c>
    </row>
    <row r="18" spans="1:10" x14ac:dyDescent="0.25">
      <c r="A18" s="8"/>
      <c r="B18" s="64"/>
      <c r="C18" s="113">
        <v>43</v>
      </c>
      <c r="D18" s="61"/>
      <c r="E18" s="61" t="s">
        <v>42</v>
      </c>
      <c r="F18" s="22">
        <v>70261.279999999999</v>
      </c>
      <c r="G18" s="18">
        <v>82041.78</v>
      </c>
      <c r="H18" s="18">
        <v>85809.62</v>
      </c>
      <c r="I18" s="143">
        <f t="shared" si="0"/>
        <v>104.59258685026091</v>
      </c>
      <c r="J18" s="143">
        <f t="shared" si="3"/>
        <v>122.12931503667453</v>
      </c>
    </row>
    <row r="19" spans="1:10" ht="25.5" x14ac:dyDescent="0.25">
      <c r="A19" s="62"/>
      <c r="B19" s="62">
        <v>66</v>
      </c>
      <c r="C19" s="63"/>
      <c r="D19" s="63"/>
      <c r="E19" s="65" t="s">
        <v>51</v>
      </c>
      <c r="F19" s="66">
        <f>F20</f>
        <v>199.08</v>
      </c>
      <c r="G19" s="66">
        <f>G20</f>
        <v>2643.92</v>
      </c>
      <c r="H19" s="66">
        <f>H20</f>
        <v>2643.92</v>
      </c>
      <c r="I19" s="144">
        <f t="shared" si="0"/>
        <v>100</v>
      </c>
      <c r="J19" s="144">
        <f t="shared" si="3"/>
        <v>1328.0691179425355</v>
      </c>
    </row>
    <row r="20" spans="1:10" x14ac:dyDescent="0.25">
      <c r="A20" s="8"/>
      <c r="B20" s="64"/>
      <c r="C20" s="113">
        <v>61</v>
      </c>
      <c r="D20" s="61"/>
      <c r="E20" s="61" t="s">
        <v>59</v>
      </c>
      <c r="F20" s="22">
        <v>199.08</v>
      </c>
      <c r="G20" s="22">
        <v>2643.92</v>
      </c>
      <c r="H20" s="22">
        <v>2643.92</v>
      </c>
      <c r="I20" s="143">
        <f t="shared" si="0"/>
        <v>100</v>
      </c>
      <c r="J20" s="143">
        <f t="shared" si="3"/>
        <v>1328.0691179425355</v>
      </c>
    </row>
    <row r="21" spans="1:10" ht="25.5" x14ac:dyDescent="0.25">
      <c r="A21" s="62"/>
      <c r="B21" s="62">
        <v>67</v>
      </c>
      <c r="C21" s="63"/>
      <c r="D21" s="63"/>
      <c r="E21" s="60" t="s">
        <v>39</v>
      </c>
      <c r="F21" s="24">
        <f t="shared" ref="F21:H21" si="4">F22</f>
        <v>43134.91</v>
      </c>
      <c r="G21" s="24">
        <f t="shared" si="4"/>
        <v>43991.199999999997</v>
      </c>
      <c r="H21" s="24">
        <f t="shared" si="4"/>
        <v>43991.199999999997</v>
      </c>
      <c r="I21" s="142">
        <f t="shared" si="0"/>
        <v>100</v>
      </c>
      <c r="J21" s="142">
        <f t="shared" si="3"/>
        <v>101.98514381970425</v>
      </c>
    </row>
    <row r="22" spans="1:10" x14ac:dyDescent="0.25">
      <c r="A22" s="8"/>
      <c r="B22" s="8"/>
      <c r="C22" s="113">
        <v>11</v>
      </c>
      <c r="D22" s="61"/>
      <c r="E22" s="67" t="s">
        <v>17</v>
      </c>
      <c r="F22" s="22">
        <v>43134.91</v>
      </c>
      <c r="G22" s="18">
        <v>43991.199999999997</v>
      </c>
      <c r="H22" s="18">
        <v>43991.199999999997</v>
      </c>
      <c r="I22" s="143">
        <f t="shared" si="0"/>
        <v>100</v>
      </c>
      <c r="J22" s="143">
        <f t="shared" si="3"/>
        <v>101.98514381970425</v>
      </c>
    </row>
    <row r="23" spans="1:10" x14ac:dyDescent="0.25">
      <c r="A23" s="58">
        <v>9</v>
      </c>
      <c r="B23" s="58"/>
      <c r="C23" s="58"/>
      <c r="D23" s="58"/>
      <c r="E23" s="58" t="s">
        <v>68</v>
      </c>
      <c r="F23" s="59">
        <f>F24</f>
        <v>33085.880000000005</v>
      </c>
      <c r="G23" s="59">
        <f t="shared" ref="G23:H23" si="5">G24</f>
        <v>13726.669999999998</v>
      </c>
      <c r="H23" s="59">
        <f t="shared" si="5"/>
        <v>13726.669999999998</v>
      </c>
      <c r="I23" s="141">
        <f t="shared" si="0"/>
        <v>100</v>
      </c>
      <c r="J23" s="141">
        <f t="shared" si="3"/>
        <v>41.48800031916938</v>
      </c>
    </row>
    <row r="24" spans="1:10" x14ac:dyDescent="0.25">
      <c r="A24" s="60"/>
      <c r="B24" s="60">
        <v>92</v>
      </c>
      <c r="C24" s="60"/>
      <c r="D24" s="60"/>
      <c r="E24" s="60" t="s">
        <v>69</v>
      </c>
      <c r="F24" s="24">
        <f>SUM(F25+F26)</f>
        <v>33085.880000000005</v>
      </c>
      <c r="G24" s="24">
        <f>SUM(G25+G26)</f>
        <v>13726.669999999998</v>
      </c>
      <c r="H24" s="24">
        <f>SUM(H25+H26)</f>
        <v>13726.669999999998</v>
      </c>
      <c r="I24" s="142">
        <f t="shared" si="0"/>
        <v>100</v>
      </c>
      <c r="J24" s="142">
        <f t="shared" si="3"/>
        <v>41.48800031916938</v>
      </c>
    </row>
    <row r="25" spans="1:10" x14ac:dyDescent="0.25">
      <c r="A25" s="8"/>
      <c r="B25" s="8"/>
      <c r="C25" s="113">
        <v>43</v>
      </c>
      <c r="D25" s="61"/>
      <c r="E25" s="61" t="s">
        <v>42</v>
      </c>
      <c r="F25" s="18">
        <v>36181.050000000003</v>
      </c>
      <c r="G25" s="18">
        <v>14843.71</v>
      </c>
      <c r="H25" s="18">
        <v>14843.71</v>
      </c>
      <c r="I25" s="143">
        <f t="shared" si="0"/>
        <v>100</v>
      </c>
      <c r="J25" s="143">
        <f t="shared" si="3"/>
        <v>41.026200179375664</v>
      </c>
    </row>
    <row r="26" spans="1:10" x14ac:dyDescent="0.25">
      <c r="A26" s="8"/>
      <c r="B26" s="8"/>
      <c r="C26" s="113">
        <v>52</v>
      </c>
      <c r="D26" s="61"/>
      <c r="E26" s="61" t="s">
        <v>49</v>
      </c>
      <c r="F26" s="83">
        <v>-3095.17</v>
      </c>
      <c r="G26" s="83">
        <v>-1117.04</v>
      </c>
      <c r="H26" s="83">
        <v>-1117.04</v>
      </c>
      <c r="I26" s="145">
        <f t="shared" si="0"/>
        <v>100</v>
      </c>
      <c r="J26" s="143">
        <f t="shared" si="3"/>
        <v>36.089778590513603</v>
      </c>
    </row>
    <row r="28" spans="1:10" ht="15.75" customHeight="1" x14ac:dyDescent="0.25">
      <c r="A28" s="162" t="s">
        <v>18</v>
      </c>
      <c r="B28" s="162"/>
      <c r="C28" s="162"/>
      <c r="D28" s="162"/>
      <c r="E28" s="162"/>
      <c r="F28" s="162"/>
      <c r="G28" s="162"/>
      <c r="H28" s="162"/>
      <c r="I28" s="162"/>
      <c r="J28" s="162"/>
    </row>
    <row r="29" spans="1:10" ht="21.95" customHeight="1" x14ac:dyDescent="0.25">
      <c r="A29" s="5" t="s">
        <v>13</v>
      </c>
      <c r="B29" s="4" t="s">
        <v>14</v>
      </c>
      <c r="C29" s="4" t="s">
        <v>15</v>
      </c>
      <c r="D29" s="4"/>
      <c r="E29" s="4" t="s">
        <v>19</v>
      </c>
      <c r="F29" s="4" t="s">
        <v>88</v>
      </c>
      <c r="G29" s="5" t="s">
        <v>74</v>
      </c>
      <c r="H29" s="5" t="s">
        <v>86</v>
      </c>
      <c r="I29" s="5" t="s">
        <v>75</v>
      </c>
      <c r="J29" s="5" t="s">
        <v>77</v>
      </c>
    </row>
    <row r="30" spans="1:10" ht="6" customHeight="1" x14ac:dyDescent="0.25">
      <c r="A30" s="109"/>
      <c r="B30" s="108"/>
      <c r="C30" s="108"/>
      <c r="D30" s="108"/>
      <c r="E30" s="108"/>
      <c r="F30" s="108">
        <v>1</v>
      </c>
      <c r="G30" s="109">
        <v>2</v>
      </c>
      <c r="H30" s="109">
        <v>3</v>
      </c>
      <c r="I30" s="109"/>
      <c r="J30" s="109"/>
    </row>
    <row r="31" spans="1:10" ht="15" customHeight="1" x14ac:dyDescent="0.25">
      <c r="A31" s="58">
        <v>3</v>
      </c>
      <c r="B31" s="58"/>
      <c r="C31" s="58"/>
      <c r="D31" s="58"/>
      <c r="E31" s="58" t="s">
        <v>20</v>
      </c>
      <c r="F31" s="19">
        <f>SUM(F32+F35+F40)</f>
        <v>839173.47</v>
      </c>
      <c r="G31" s="19">
        <f>SUM(G32+G35+G40)</f>
        <v>967413.6100000001</v>
      </c>
      <c r="H31" s="19">
        <f>SUM(H32+H35+H40)</f>
        <v>937258.55999999994</v>
      </c>
      <c r="I31" s="146">
        <f t="shared" ref="I31:I37" si="6">(H31/G31)*100</f>
        <v>96.882920636189922</v>
      </c>
      <c r="J31" s="146">
        <f>(H31/F31)*100</f>
        <v>111.68829729567118</v>
      </c>
    </row>
    <row r="32" spans="1:10" ht="15.75" customHeight="1" x14ac:dyDescent="0.25">
      <c r="A32" s="60"/>
      <c r="B32" s="60">
        <v>31</v>
      </c>
      <c r="C32" s="60"/>
      <c r="D32" s="60"/>
      <c r="E32" s="60" t="s">
        <v>21</v>
      </c>
      <c r="F32" s="66">
        <f>SUM(F33+F34)</f>
        <v>673514.82</v>
      </c>
      <c r="G32" s="66">
        <f>SUM(G33+G34)</f>
        <v>780713.53</v>
      </c>
      <c r="H32" s="66">
        <f>SUM(H33+H34)</f>
        <v>781140.35</v>
      </c>
      <c r="I32" s="144">
        <f t="shared" si="6"/>
        <v>100.05467050122725</v>
      </c>
      <c r="J32" s="144">
        <f>(H32/F32)*100</f>
        <v>115.97968252576834</v>
      </c>
    </row>
    <row r="33" spans="1:10" x14ac:dyDescent="0.25">
      <c r="A33" s="70"/>
      <c r="B33" s="70"/>
      <c r="C33" s="113">
        <v>43</v>
      </c>
      <c r="D33" s="71"/>
      <c r="E33" s="71" t="s">
        <v>42</v>
      </c>
      <c r="F33" s="25">
        <v>0</v>
      </c>
      <c r="G33" s="25">
        <v>699</v>
      </c>
      <c r="H33" s="25">
        <v>0</v>
      </c>
      <c r="I33" s="147">
        <f t="shared" si="6"/>
        <v>0</v>
      </c>
      <c r="J33" s="147" t="s">
        <v>71</v>
      </c>
    </row>
    <row r="34" spans="1:10" x14ac:dyDescent="0.25">
      <c r="A34" s="70"/>
      <c r="B34" s="70"/>
      <c r="C34" s="113">
        <v>52</v>
      </c>
      <c r="D34" s="71"/>
      <c r="E34" s="71" t="s">
        <v>49</v>
      </c>
      <c r="F34" s="25">
        <v>673514.82</v>
      </c>
      <c r="G34" s="25">
        <v>780014.53</v>
      </c>
      <c r="H34" s="25">
        <v>781140.35</v>
      </c>
      <c r="I34" s="147">
        <f t="shared" si="6"/>
        <v>100.14433320876728</v>
      </c>
      <c r="J34" s="147">
        <f>(H34/F34)*100</f>
        <v>115.97968252576834</v>
      </c>
    </row>
    <row r="35" spans="1:10" x14ac:dyDescent="0.25">
      <c r="A35" s="62"/>
      <c r="B35" s="62">
        <v>32</v>
      </c>
      <c r="C35" s="63"/>
      <c r="D35" s="63"/>
      <c r="E35" s="62" t="s">
        <v>30</v>
      </c>
      <c r="F35" s="66">
        <f>SUM(F36+F37+F38+F39)</f>
        <v>164184.26999999999</v>
      </c>
      <c r="G35" s="66">
        <f>SUM(G36+G37+G38+G39)</f>
        <v>185414.52</v>
      </c>
      <c r="H35" s="66">
        <f>SUM(H36+H37+H38+H39)</f>
        <v>154981.21</v>
      </c>
      <c r="I35" s="144">
        <f t="shared" si="6"/>
        <v>83.586339408585701</v>
      </c>
      <c r="J35" s="144">
        <f>(H35/F35)*100</f>
        <v>94.394676176956537</v>
      </c>
    </row>
    <row r="36" spans="1:10" x14ac:dyDescent="0.25">
      <c r="A36" s="70"/>
      <c r="B36" s="70"/>
      <c r="C36" s="113">
        <v>11</v>
      </c>
      <c r="D36" s="71"/>
      <c r="E36" s="71" t="s">
        <v>17</v>
      </c>
      <c r="F36" s="25">
        <v>47053.36</v>
      </c>
      <c r="G36" s="25">
        <v>61066.25</v>
      </c>
      <c r="H36" s="25">
        <v>61066.25</v>
      </c>
      <c r="I36" s="147">
        <f t="shared" si="6"/>
        <v>100</v>
      </c>
      <c r="J36" s="147">
        <f>(H36/F36)*100</f>
        <v>129.78084880654643</v>
      </c>
    </row>
    <row r="37" spans="1:10" x14ac:dyDescent="0.25">
      <c r="A37" s="70"/>
      <c r="B37" s="70"/>
      <c r="C37" s="113">
        <v>43</v>
      </c>
      <c r="D37" s="71"/>
      <c r="E37" s="71" t="s">
        <v>42</v>
      </c>
      <c r="F37" s="23">
        <v>71216.53</v>
      </c>
      <c r="G37" s="23">
        <v>78039.92</v>
      </c>
      <c r="H37" s="23">
        <v>50423.46</v>
      </c>
      <c r="I37" s="148">
        <f t="shared" si="6"/>
        <v>64.612393246943356</v>
      </c>
      <c r="J37" s="148">
        <f>(H37/F37)*100</f>
        <v>70.803028454208601</v>
      </c>
    </row>
    <row r="38" spans="1:10" x14ac:dyDescent="0.25">
      <c r="A38" s="70"/>
      <c r="B38" s="17"/>
      <c r="C38" s="113">
        <v>52</v>
      </c>
      <c r="D38" s="71"/>
      <c r="E38" s="71" t="s">
        <v>60</v>
      </c>
      <c r="F38" s="23">
        <v>45914.38</v>
      </c>
      <c r="G38" s="23">
        <v>43664.43</v>
      </c>
      <c r="H38" s="23">
        <v>40847.58</v>
      </c>
      <c r="I38" s="148">
        <f t="shared" ref="I38:I47" si="7">(H38/G38)*100</f>
        <v>93.548868037439163</v>
      </c>
      <c r="J38" s="148">
        <f>(H38/F38)*100</f>
        <v>88.964677297177928</v>
      </c>
    </row>
    <row r="39" spans="1:10" x14ac:dyDescent="0.25">
      <c r="A39" s="70"/>
      <c r="B39" s="70"/>
      <c r="C39" s="113">
        <v>61</v>
      </c>
      <c r="D39" s="71"/>
      <c r="E39" s="71" t="s">
        <v>46</v>
      </c>
      <c r="F39" s="23">
        <v>0</v>
      </c>
      <c r="G39" s="23">
        <v>2643.92</v>
      </c>
      <c r="H39" s="23">
        <v>2643.92</v>
      </c>
      <c r="I39" s="148">
        <f t="shared" si="7"/>
        <v>100</v>
      </c>
      <c r="J39" s="148" t="s">
        <v>71</v>
      </c>
    </row>
    <row r="40" spans="1:10" x14ac:dyDescent="0.25">
      <c r="A40" s="62"/>
      <c r="B40" s="62">
        <v>34</v>
      </c>
      <c r="C40" s="63"/>
      <c r="D40" s="63"/>
      <c r="E40" s="63" t="s">
        <v>43</v>
      </c>
      <c r="F40" s="24">
        <f>SUM(F41+F42+F43+F44)</f>
        <v>1474.38</v>
      </c>
      <c r="G40" s="24">
        <f>SUM(G41+G42+G43+G44)</f>
        <v>1285.56</v>
      </c>
      <c r="H40" s="24">
        <f>SUM(H41+H42+H43+H44)</f>
        <v>1137</v>
      </c>
      <c r="I40" s="142">
        <f t="shared" si="7"/>
        <v>88.443946606926175</v>
      </c>
      <c r="J40" s="142">
        <f>(H40/F40)*100</f>
        <v>77.117161111789358</v>
      </c>
    </row>
    <row r="41" spans="1:10" x14ac:dyDescent="0.25">
      <c r="A41" s="70"/>
      <c r="B41" s="70"/>
      <c r="C41" s="113">
        <v>11</v>
      </c>
      <c r="D41" s="71"/>
      <c r="E41" s="71" t="s">
        <v>17</v>
      </c>
      <c r="F41" s="25">
        <v>726.85</v>
      </c>
      <c r="G41" s="25">
        <v>1000</v>
      </c>
      <c r="H41" s="25">
        <v>1000</v>
      </c>
      <c r="I41" s="147">
        <f t="shared" si="7"/>
        <v>100</v>
      </c>
      <c r="J41" s="147">
        <f>(H41/F41)*100</f>
        <v>137.57996835660725</v>
      </c>
    </row>
    <row r="42" spans="1:10" x14ac:dyDescent="0.25">
      <c r="A42" s="70"/>
      <c r="B42" s="70"/>
      <c r="C42" s="113">
        <v>31</v>
      </c>
      <c r="D42" s="71"/>
      <c r="E42" s="71" t="s">
        <v>34</v>
      </c>
      <c r="F42" s="25">
        <v>0.56999999999999995</v>
      </c>
      <c r="G42" s="25">
        <v>20</v>
      </c>
      <c r="H42" s="25">
        <v>15.37</v>
      </c>
      <c r="I42" s="147">
        <f t="shared" si="7"/>
        <v>76.849999999999994</v>
      </c>
      <c r="J42" s="147">
        <f>(H42/F42)*100</f>
        <v>2696.4912280701756</v>
      </c>
    </row>
    <row r="43" spans="1:10" x14ac:dyDescent="0.25">
      <c r="A43" s="70"/>
      <c r="B43" s="17"/>
      <c r="C43" s="117">
        <v>43</v>
      </c>
      <c r="D43" s="15"/>
      <c r="E43" s="71" t="s">
        <v>42</v>
      </c>
      <c r="F43" s="79">
        <v>290.36</v>
      </c>
      <c r="G43" s="79">
        <v>265.56</v>
      </c>
      <c r="H43" s="79">
        <v>121.63</v>
      </c>
      <c r="I43" s="149">
        <f t="shared" si="7"/>
        <v>45.80132550082844</v>
      </c>
      <c r="J43" s="147">
        <f t="shared" ref="J43:J44" si="8">(H43/F43)*100</f>
        <v>41.88937870230059</v>
      </c>
    </row>
    <row r="44" spans="1:10" x14ac:dyDescent="0.25">
      <c r="A44" s="70"/>
      <c r="B44" s="17"/>
      <c r="C44" s="117">
        <v>52</v>
      </c>
      <c r="D44" s="15"/>
      <c r="E44" s="16" t="s">
        <v>60</v>
      </c>
      <c r="F44" s="79">
        <v>456.6</v>
      </c>
      <c r="G44" s="79">
        <v>0</v>
      </c>
      <c r="H44" s="79">
        <v>0</v>
      </c>
      <c r="I44" s="150" t="s">
        <v>71</v>
      </c>
      <c r="J44" s="147">
        <f t="shared" si="8"/>
        <v>0</v>
      </c>
    </row>
    <row r="45" spans="1:10" x14ac:dyDescent="0.25">
      <c r="A45" s="72">
        <v>4</v>
      </c>
      <c r="B45" s="72"/>
      <c r="C45" s="72"/>
      <c r="D45" s="72"/>
      <c r="E45" s="73" t="s">
        <v>22</v>
      </c>
      <c r="F45" s="19">
        <f>F46</f>
        <v>18368</v>
      </c>
      <c r="G45" s="19">
        <f t="shared" ref="G45:H45" si="9">G46</f>
        <v>17881.009999999998</v>
      </c>
      <c r="H45" s="19">
        <f t="shared" si="9"/>
        <v>7726.22</v>
      </c>
      <c r="I45" s="146">
        <f t="shared" si="7"/>
        <v>43.209080471405144</v>
      </c>
      <c r="J45" s="146">
        <f>(H45/F45)*100</f>
        <v>42.063479965156795</v>
      </c>
    </row>
    <row r="46" spans="1:10" x14ac:dyDescent="0.25">
      <c r="A46" s="74"/>
      <c r="B46" s="74">
        <v>42</v>
      </c>
      <c r="C46" s="63"/>
      <c r="D46" s="63"/>
      <c r="E46" s="63" t="s">
        <v>61</v>
      </c>
      <c r="F46" s="24">
        <f>SUM(F47+F48+F49)</f>
        <v>18368</v>
      </c>
      <c r="G46" s="24">
        <f>SUM(G47+G48+G49)</f>
        <v>17881.009999999998</v>
      </c>
      <c r="H46" s="24">
        <f>SUM(H47+H48+H49)</f>
        <v>7726.22</v>
      </c>
      <c r="I46" s="142">
        <f t="shared" si="7"/>
        <v>43.209080471405144</v>
      </c>
      <c r="J46" s="142">
        <f>(H46/F46)*100</f>
        <v>42.063479965156795</v>
      </c>
    </row>
    <row r="47" spans="1:10" x14ac:dyDescent="0.25">
      <c r="A47" s="114"/>
      <c r="B47" s="17"/>
      <c r="C47" s="118">
        <v>43</v>
      </c>
      <c r="D47" s="115"/>
      <c r="E47" s="71" t="s">
        <v>42</v>
      </c>
      <c r="F47" s="25">
        <v>18168.919999999998</v>
      </c>
      <c r="G47" s="25">
        <v>17881.009999999998</v>
      </c>
      <c r="H47" s="25">
        <v>7726.22</v>
      </c>
      <c r="I47" s="147">
        <f t="shared" si="7"/>
        <v>43.209080471405144</v>
      </c>
      <c r="J47" s="147">
        <f>(H47/F47)*100</f>
        <v>42.524376792896881</v>
      </c>
    </row>
    <row r="48" spans="1:10" x14ac:dyDescent="0.25">
      <c r="A48" s="114"/>
      <c r="B48" s="17"/>
      <c r="C48" s="118">
        <v>52</v>
      </c>
      <c r="D48" s="115"/>
      <c r="E48" s="116" t="s">
        <v>60</v>
      </c>
      <c r="F48" s="23">
        <v>0</v>
      </c>
      <c r="G48" s="23">
        <v>0</v>
      </c>
      <c r="H48" s="23">
        <v>0</v>
      </c>
      <c r="I48" s="148" t="s">
        <v>71</v>
      </c>
      <c r="J48" s="147" t="s">
        <v>71</v>
      </c>
    </row>
    <row r="49" spans="1:10" x14ac:dyDescent="0.25">
      <c r="A49" s="114"/>
      <c r="B49" s="17"/>
      <c r="C49" s="118">
        <v>61</v>
      </c>
      <c r="D49" s="115"/>
      <c r="E49" s="116" t="s">
        <v>46</v>
      </c>
      <c r="F49" s="23">
        <v>199.08</v>
      </c>
      <c r="G49" s="23">
        <v>0</v>
      </c>
      <c r="H49" s="23">
        <v>0</v>
      </c>
      <c r="I49" s="148" t="s">
        <v>71</v>
      </c>
      <c r="J49" s="147">
        <f t="shared" ref="J49" si="10">(H49/F49)*100</f>
        <v>0</v>
      </c>
    </row>
  </sheetData>
  <mergeCells count="5">
    <mergeCell ref="A7:J7"/>
    <mergeCell ref="A28:J28"/>
    <mergeCell ref="A1:J1"/>
    <mergeCell ref="A3:J3"/>
    <mergeCell ref="A5:J5"/>
  </mergeCells>
  <pageMargins left="0.7" right="0.7" top="0.75" bottom="0.75" header="0.3" footer="0.3"/>
  <pageSetup paperSize="9" scale="78" fitToHeight="0" orientation="landscape" r:id="rId1"/>
  <rowBreaks count="1" manualBreakCount="1">
    <brk id="27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activeCell="B10" sqref="B10"/>
    </sheetView>
  </sheetViews>
  <sheetFormatPr defaultRowHeight="15" x14ac:dyDescent="0.25"/>
  <cols>
    <col min="1" max="1" width="37.7109375" customWidth="1"/>
    <col min="2" max="4" width="25.28515625" customWidth="1"/>
    <col min="5" max="6" width="11.7109375" customWidth="1"/>
  </cols>
  <sheetData>
    <row r="1" spans="1:11" ht="42" customHeight="1" x14ac:dyDescent="0.25">
      <c r="A1" s="162" t="s">
        <v>85</v>
      </c>
      <c r="B1" s="162"/>
      <c r="C1" s="162"/>
      <c r="D1" s="162"/>
      <c r="E1" s="162"/>
      <c r="F1" s="162"/>
      <c r="G1" s="126"/>
      <c r="H1" s="126"/>
      <c r="I1" s="126"/>
      <c r="J1" s="126"/>
      <c r="K1" s="126"/>
    </row>
    <row r="2" spans="1:11" ht="18.75" x14ac:dyDescent="0.25">
      <c r="A2" s="34"/>
      <c r="B2" s="34"/>
      <c r="C2" s="34"/>
      <c r="D2" s="34"/>
      <c r="E2" s="34"/>
      <c r="F2" s="34"/>
      <c r="G2" s="33"/>
      <c r="H2" s="33"/>
      <c r="I2" s="33"/>
      <c r="J2" s="33"/>
    </row>
    <row r="3" spans="1:11" ht="15.75" x14ac:dyDescent="0.25">
      <c r="A3" s="162" t="s">
        <v>27</v>
      </c>
      <c r="B3" s="162"/>
      <c r="C3" s="162"/>
      <c r="D3" s="162"/>
      <c r="E3" s="162"/>
      <c r="F3" s="163"/>
      <c r="G3" s="33"/>
      <c r="H3" s="33"/>
      <c r="I3" s="33"/>
      <c r="J3" s="33"/>
    </row>
    <row r="4" spans="1:11" ht="18.75" x14ac:dyDescent="0.25">
      <c r="A4" s="34"/>
      <c r="B4" s="34"/>
      <c r="C4" s="34"/>
      <c r="D4" s="34"/>
      <c r="E4" s="34"/>
      <c r="F4" s="36"/>
      <c r="G4" s="33"/>
      <c r="H4" s="33"/>
      <c r="I4" s="33"/>
      <c r="J4" s="33"/>
    </row>
    <row r="5" spans="1:11" ht="15.75" x14ac:dyDescent="0.25">
      <c r="A5" s="162" t="s">
        <v>12</v>
      </c>
      <c r="B5" s="173"/>
      <c r="C5" s="173"/>
      <c r="D5" s="173"/>
      <c r="E5" s="173"/>
      <c r="F5" s="173"/>
      <c r="G5" s="33"/>
      <c r="H5" s="33"/>
      <c r="I5" s="33"/>
      <c r="J5" s="33"/>
    </row>
    <row r="6" spans="1:11" ht="18.75" x14ac:dyDescent="0.25">
      <c r="A6" s="34"/>
      <c r="B6" s="34"/>
      <c r="C6" s="34"/>
      <c r="D6" s="34"/>
      <c r="E6" s="34"/>
      <c r="F6" s="36"/>
      <c r="G6" s="33"/>
      <c r="H6" s="33"/>
      <c r="I6" s="33"/>
      <c r="J6" s="33"/>
    </row>
    <row r="7" spans="1:11" ht="15.75" x14ac:dyDescent="0.25">
      <c r="A7" s="162" t="s">
        <v>78</v>
      </c>
      <c r="B7" s="182"/>
      <c r="C7" s="182"/>
      <c r="D7" s="182"/>
      <c r="E7" s="182"/>
      <c r="F7" s="182"/>
      <c r="G7" s="33"/>
      <c r="H7" s="33"/>
      <c r="I7" s="33"/>
      <c r="J7" s="33"/>
    </row>
    <row r="8" spans="1:11" ht="18.75" x14ac:dyDescent="0.25">
      <c r="A8" s="34"/>
      <c r="B8" s="34"/>
      <c r="C8" s="34"/>
      <c r="D8" s="34"/>
      <c r="E8" s="34"/>
      <c r="F8" s="36"/>
      <c r="G8" s="33"/>
      <c r="H8" s="33"/>
      <c r="I8" s="33"/>
      <c r="J8" s="33"/>
    </row>
    <row r="9" spans="1:11" ht="25.5" x14ac:dyDescent="0.25">
      <c r="A9" s="5" t="s">
        <v>79</v>
      </c>
      <c r="B9" s="4" t="s">
        <v>88</v>
      </c>
      <c r="C9" s="5" t="s">
        <v>74</v>
      </c>
      <c r="D9" s="5" t="s">
        <v>86</v>
      </c>
      <c r="E9" s="5" t="s">
        <v>75</v>
      </c>
      <c r="F9" s="5" t="s">
        <v>77</v>
      </c>
    </row>
    <row r="10" spans="1:11" x14ac:dyDescent="0.25">
      <c r="A10" s="58" t="s">
        <v>80</v>
      </c>
      <c r="B10" s="78">
        <f>B11</f>
        <v>857541.47</v>
      </c>
      <c r="C10" s="78">
        <f t="shared" ref="C10:D11" si="0">C11</f>
        <v>985294.62</v>
      </c>
      <c r="D10" s="78">
        <f t="shared" si="0"/>
        <v>944984.78</v>
      </c>
      <c r="E10" s="151">
        <f>(D10/C10)*100</f>
        <v>95.908854145575262</v>
      </c>
      <c r="F10" s="151">
        <f>(D10/B10)*100</f>
        <v>110.19697741264922</v>
      </c>
    </row>
    <row r="11" spans="1:11" x14ac:dyDescent="0.25">
      <c r="A11" s="60" t="s">
        <v>81</v>
      </c>
      <c r="B11" s="66">
        <f>B12</f>
        <v>857541.47</v>
      </c>
      <c r="C11" s="66">
        <f t="shared" si="0"/>
        <v>985294.62</v>
      </c>
      <c r="D11" s="66">
        <f t="shared" si="0"/>
        <v>944984.78</v>
      </c>
      <c r="E11" s="144">
        <f t="shared" ref="E11:E12" si="1">(D11/C11)*100</f>
        <v>95.908854145575262</v>
      </c>
      <c r="F11" s="144">
        <f>(D11/B11)*100</f>
        <v>110.19697741264922</v>
      </c>
    </row>
    <row r="12" spans="1:11" x14ac:dyDescent="0.25">
      <c r="A12" s="68" t="s">
        <v>82</v>
      </c>
      <c r="B12" s="22">
        <v>857541.47</v>
      </c>
      <c r="C12" s="22">
        <v>985294.62</v>
      </c>
      <c r="D12" s="22">
        <v>944984.78</v>
      </c>
      <c r="E12" s="152">
        <f t="shared" si="1"/>
        <v>95.908854145575262</v>
      </c>
      <c r="F12" s="152">
        <f>(D12/B12)*100</f>
        <v>110.19697741264922</v>
      </c>
    </row>
    <row r="13" spans="1:11" x14ac:dyDescent="0.25">
      <c r="A13" s="138" t="s">
        <v>83</v>
      </c>
      <c r="B13" s="139">
        <v>0</v>
      </c>
      <c r="C13" s="140">
        <v>0</v>
      </c>
      <c r="D13" s="140">
        <v>0</v>
      </c>
      <c r="E13" s="153" t="s">
        <v>71</v>
      </c>
      <c r="F13" s="153" t="s">
        <v>71</v>
      </c>
    </row>
    <row r="14" spans="1:11" x14ac:dyDescent="0.25">
      <c r="A14" s="33"/>
      <c r="B14" s="33"/>
      <c r="C14" s="33"/>
      <c r="D14" s="33"/>
      <c r="E14" s="33"/>
      <c r="F14" s="33"/>
    </row>
    <row r="15" spans="1:11" x14ac:dyDescent="0.25">
      <c r="A15" s="33"/>
      <c r="B15" s="33"/>
      <c r="C15" s="33"/>
      <c r="D15" s="33"/>
      <c r="E15" s="33"/>
      <c r="F15" s="33"/>
    </row>
    <row r="16" spans="1:11" x14ac:dyDescent="0.25">
      <c r="A16" s="33" t="s">
        <v>84</v>
      </c>
      <c r="B16" s="33"/>
      <c r="C16" s="33"/>
      <c r="D16" s="33"/>
      <c r="E16" s="33"/>
      <c r="F16" s="33"/>
    </row>
  </sheetData>
  <mergeCells count="4">
    <mergeCell ref="A3:F3"/>
    <mergeCell ref="A5:F5"/>
    <mergeCell ref="A7:F7"/>
    <mergeCell ref="A1:F1"/>
  </mergeCells>
  <pageMargins left="0.7" right="0.7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>
      <selection activeCell="E8" sqref="E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7.42578125" customWidth="1"/>
    <col min="5" max="7" width="25.28515625" customWidth="1"/>
    <col min="8" max="9" width="11.7109375" customWidth="1"/>
  </cols>
  <sheetData>
    <row r="1" spans="1:10" ht="42" customHeight="1" x14ac:dyDescent="0.25">
      <c r="A1" s="162" t="s">
        <v>85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8" customHeight="1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10" ht="15.75" x14ac:dyDescent="0.25">
      <c r="A3" s="162" t="s">
        <v>27</v>
      </c>
      <c r="B3" s="162"/>
      <c r="C3" s="162"/>
      <c r="D3" s="162"/>
      <c r="E3" s="162"/>
      <c r="F3" s="162"/>
      <c r="G3" s="163"/>
      <c r="H3" s="163"/>
      <c r="I3" s="163"/>
    </row>
    <row r="4" spans="1:10" ht="18.75" x14ac:dyDescent="0.25">
      <c r="A4" s="34"/>
      <c r="B4" s="34"/>
      <c r="C4" s="34"/>
      <c r="D4" s="34"/>
      <c r="E4" s="34"/>
      <c r="F4" s="34"/>
      <c r="G4" s="36"/>
      <c r="H4" s="36"/>
      <c r="I4" s="36"/>
    </row>
    <row r="5" spans="1:10" ht="18" customHeight="1" x14ac:dyDescent="0.25">
      <c r="A5" s="162" t="s">
        <v>23</v>
      </c>
      <c r="B5" s="173"/>
      <c r="C5" s="173"/>
      <c r="D5" s="173"/>
      <c r="E5" s="173"/>
      <c r="F5" s="173"/>
      <c r="G5" s="173"/>
      <c r="H5" s="173"/>
      <c r="I5" s="173"/>
    </row>
    <row r="6" spans="1:10" ht="18.75" x14ac:dyDescent="0.25">
      <c r="A6" s="34"/>
      <c r="B6" s="34"/>
      <c r="C6" s="34"/>
      <c r="D6" s="34"/>
      <c r="E6" s="34"/>
      <c r="F6" s="34"/>
      <c r="G6" s="36"/>
      <c r="H6" s="36"/>
      <c r="I6" s="36"/>
    </row>
    <row r="7" spans="1:10" ht="25.5" x14ac:dyDescent="0.25">
      <c r="A7" s="5" t="s">
        <v>13</v>
      </c>
      <c r="B7" s="4" t="s">
        <v>14</v>
      </c>
      <c r="C7" s="4" t="s">
        <v>15</v>
      </c>
      <c r="D7" s="4" t="s">
        <v>11</v>
      </c>
      <c r="E7" s="4" t="s">
        <v>88</v>
      </c>
      <c r="F7" s="5" t="s">
        <v>74</v>
      </c>
      <c r="G7" s="5" t="s">
        <v>86</v>
      </c>
      <c r="H7" s="5" t="s">
        <v>75</v>
      </c>
      <c r="I7" s="5" t="s">
        <v>77</v>
      </c>
    </row>
    <row r="8" spans="1:10" s="110" customFormat="1" ht="6" customHeight="1" x14ac:dyDescent="0.25">
      <c r="A8" s="76"/>
      <c r="B8" s="92"/>
      <c r="C8" s="92"/>
      <c r="D8" s="92"/>
      <c r="E8" s="108">
        <v>1</v>
      </c>
      <c r="F8" s="109">
        <v>2</v>
      </c>
      <c r="G8" s="109">
        <v>3</v>
      </c>
      <c r="H8" s="109"/>
      <c r="I8" s="109"/>
    </row>
    <row r="9" spans="1:10" ht="25.5" x14ac:dyDescent="0.25">
      <c r="A9" s="58">
        <v>8</v>
      </c>
      <c r="B9" s="58"/>
      <c r="C9" s="58"/>
      <c r="D9" s="58" t="s">
        <v>24</v>
      </c>
      <c r="E9" s="78">
        <v>0</v>
      </c>
      <c r="F9" s="19">
        <v>0</v>
      </c>
      <c r="G9" s="19">
        <v>0</v>
      </c>
      <c r="H9" s="19" t="s">
        <v>71</v>
      </c>
      <c r="I9" s="19" t="s">
        <v>71</v>
      </c>
    </row>
    <row r="10" spans="1:10" x14ac:dyDescent="0.25">
      <c r="A10" s="60"/>
      <c r="B10" s="60">
        <v>84</v>
      </c>
      <c r="C10" s="60"/>
      <c r="D10" s="60" t="s">
        <v>31</v>
      </c>
      <c r="E10" s="66"/>
      <c r="F10" s="24"/>
      <c r="G10" s="24"/>
      <c r="H10" s="24"/>
      <c r="I10" s="24"/>
    </row>
    <row r="11" spans="1:10" x14ac:dyDescent="0.25">
      <c r="A11" s="8"/>
      <c r="B11" s="8"/>
      <c r="C11" s="61">
        <v>81</v>
      </c>
      <c r="D11" s="69" t="s">
        <v>32</v>
      </c>
      <c r="E11" s="22">
        <v>0</v>
      </c>
      <c r="F11" s="18">
        <v>0</v>
      </c>
      <c r="G11" s="18">
        <v>0</v>
      </c>
      <c r="H11" s="18" t="s">
        <v>71</v>
      </c>
      <c r="I11" s="18" t="s">
        <v>71</v>
      </c>
    </row>
    <row r="12" spans="1:10" ht="25.5" x14ac:dyDescent="0.25">
      <c r="A12" s="72">
        <v>5</v>
      </c>
      <c r="B12" s="72"/>
      <c r="C12" s="72"/>
      <c r="D12" s="73" t="s">
        <v>25</v>
      </c>
      <c r="E12" s="78"/>
      <c r="F12" s="19"/>
      <c r="G12" s="19"/>
      <c r="H12" s="19"/>
      <c r="I12" s="19"/>
    </row>
    <row r="13" spans="1:10" x14ac:dyDescent="0.25">
      <c r="A13" s="68"/>
      <c r="B13" s="68"/>
      <c r="C13" s="61">
        <v>43</v>
      </c>
      <c r="D13" s="61" t="s">
        <v>48</v>
      </c>
      <c r="E13" s="22"/>
      <c r="F13" s="18"/>
      <c r="G13" s="18"/>
      <c r="H13" s="18"/>
      <c r="I13" s="77"/>
    </row>
    <row r="14" spans="1:10" ht="25.5" x14ac:dyDescent="0.25">
      <c r="A14" s="60"/>
      <c r="B14" s="60">
        <v>54</v>
      </c>
      <c r="C14" s="60"/>
      <c r="D14" s="87" t="s">
        <v>33</v>
      </c>
      <c r="E14" s="66">
        <v>310.57</v>
      </c>
      <c r="F14" s="66">
        <v>0</v>
      </c>
      <c r="G14" s="66">
        <v>0</v>
      </c>
      <c r="H14" s="66" t="s">
        <v>71</v>
      </c>
      <c r="I14" s="66" t="s">
        <v>71</v>
      </c>
    </row>
    <row r="15" spans="1:10" x14ac:dyDescent="0.25">
      <c r="A15" s="33"/>
      <c r="B15" s="33"/>
      <c r="C15" s="33"/>
      <c r="D15" s="33"/>
      <c r="E15" s="33"/>
      <c r="F15" s="33"/>
      <c r="G15" s="33"/>
      <c r="H15" s="33"/>
      <c r="I15" s="33"/>
    </row>
  </sheetData>
  <mergeCells count="3">
    <mergeCell ref="A3:I3"/>
    <mergeCell ref="A5:I5"/>
    <mergeCell ref="A1:J1"/>
  </mergeCells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zoomScale="90" zoomScaleNormal="90" workbookViewId="0">
      <selection activeCell="F34" sqref="F3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6.28515625" customWidth="1"/>
    <col min="4" max="4" width="12" customWidth="1"/>
    <col min="5" max="5" width="31.140625" customWidth="1"/>
    <col min="6" max="8" width="25.28515625" customWidth="1"/>
    <col min="9" max="9" width="11.5703125" customWidth="1"/>
    <col min="10" max="10" width="11.85546875" customWidth="1"/>
  </cols>
  <sheetData>
    <row r="1" spans="1:10" ht="42" customHeight="1" x14ac:dyDescent="0.25">
      <c r="A1" s="162" t="s">
        <v>85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8.75" x14ac:dyDescent="0.25">
      <c r="A2" s="34"/>
      <c r="B2" s="34"/>
      <c r="C2" s="34"/>
      <c r="D2" s="34"/>
      <c r="E2" s="34"/>
      <c r="F2" s="34"/>
      <c r="G2" s="34"/>
      <c r="H2" s="36"/>
      <c r="I2" s="36"/>
      <c r="J2" s="36"/>
    </row>
    <row r="3" spans="1:10" ht="18" customHeight="1" x14ac:dyDescent="0.25">
      <c r="A3" s="162" t="s">
        <v>26</v>
      </c>
      <c r="B3" s="173"/>
      <c r="C3" s="173"/>
      <c r="D3" s="173"/>
      <c r="E3" s="173"/>
      <c r="F3" s="173"/>
      <c r="G3" s="173"/>
      <c r="H3" s="173"/>
      <c r="I3" s="173"/>
      <c r="J3" s="173"/>
    </row>
    <row r="4" spans="1:10" ht="25.5" x14ac:dyDescent="0.25">
      <c r="A4" s="205" t="s">
        <v>28</v>
      </c>
      <c r="B4" s="206"/>
      <c r="C4" s="207"/>
      <c r="D4" s="3" t="s">
        <v>47</v>
      </c>
      <c r="E4" s="4" t="s">
        <v>29</v>
      </c>
      <c r="F4" s="4" t="s">
        <v>88</v>
      </c>
      <c r="G4" s="5" t="s">
        <v>74</v>
      </c>
      <c r="H4" s="5" t="s">
        <v>86</v>
      </c>
      <c r="I4" s="5" t="s">
        <v>75</v>
      </c>
      <c r="J4" s="5" t="s">
        <v>77</v>
      </c>
    </row>
    <row r="5" spans="1:10" ht="6" customHeight="1" x14ac:dyDescent="0.25">
      <c r="A5" s="90"/>
      <c r="B5" s="106"/>
      <c r="C5" s="107"/>
      <c r="D5" s="75"/>
      <c r="E5" s="91"/>
      <c r="F5" s="108">
        <v>1</v>
      </c>
      <c r="G5" s="109">
        <v>2</v>
      </c>
      <c r="H5" s="109">
        <v>3</v>
      </c>
      <c r="I5" s="109"/>
      <c r="J5" s="109"/>
    </row>
    <row r="6" spans="1:10" s="13" customFormat="1" ht="20.100000000000001" customHeight="1" x14ac:dyDescent="0.25">
      <c r="A6" s="208" t="s">
        <v>53</v>
      </c>
      <c r="B6" s="209"/>
      <c r="C6" s="210"/>
      <c r="D6" s="128">
        <v>1024</v>
      </c>
      <c r="E6" s="128"/>
      <c r="F6" s="30"/>
      <c r="G6" s="76"/>
      <c r="H6" s="76"/>
      <c r="I6" s="154"/>
      <c r="J6" s="154"/>
    </row>
    <row r="7" spans="1:10" s="13" customFormat="1" ht="19.5" customHeight="1" x14ac:dyDescent="0.25">
      <c r="A7" s="208" t="s">
        <v>54</v>
      </c>
      <c r="B7" s="209"/>
      <c r="C7" s="210"/>
      <c r="D7" s="128" t="s">
        <v>64</v>
      </c>
      <c r="E7" s="128" t="s">
        <v>63</v>
      </c>
      <c r="F7" s="30"/>
      <c r="G7" s="76"/>
      <c r="H7" s="76"/>
      <c r="I7" s="154"/>
      <c r="J7" s="154"/>
    </row>
    <row r="8" spans="1:10" x14ac:dyDescent="0.25">
      <c r="A8" s="184">
        <v>11</v>
      </c>
      <c r="B8" s="185"/>
      <c r="C8" s="186"/>
      <c r="D8" s="29"/>
      <c r="E8" s="29" t="s">
        <v>17</v>
      </c>
      <c r="F8" s="6"/>
      <c r="G8" s="7"/>
      <c r="H8" s="7"/>
      <c r="I8" s="146"/>
      <c r="J8" s="155"/>
    </row>
    <row r="9" spans="1:10" s="14" customFormat="1" ht="15" customHeight="1" x14ac:dyDescent="0.25">
      <c r="A9" s="80">
        <v>3</v>
      </c>
      <c r="B9" s="81"/>
      <c r="C9" s="82"/>
      <c r="D9" s="82"/>
      <c r="E9" s="82" t="s">
        <v>20</v>
      </c>
      <c r="F9" s="24">
        <f>SUM(F10+F11)</f>
        <v>41144.07</v>
      </c>
      <c r="G9" s="24">
        <f>SUM(G10+G11)</f>
        <v>42000</v>
      </c>
      <c r="H9" s="24">
        <f>SUM(H10+H11)</f>
        <v>42000</v>
      </c>
      <c r="I9" s="142">
        <f>(H9/G9)*100</f>
        <v>100</v>
      </c>
      <c r="J9" s="142">
        <f>(H9/F9)*100</f>
        <v>102.0803240904461</v>
      </c>
    </row>
    <row r="10" spans="1:10" x14ac:dyDescent="0.25">
      <c r="A10" s="190">
        <v>32</v>
      </c>
      <c r="B10" s="191"/>
      <c r="C10" s="192"/>
      <c r="D10" s="129"/>
      <c r="E10" s="130" t="s">
        <v>30</v>
      </c>
      <c r="F10" s="121">
        <v>40427.370000000003</v>
      </c>
      <c r="G10" s="121">
        <v>41000</v>
      </c>
      <c r="H10" s="121">
        <v>41000</v>
      </c>
      <c r="I10" s="156">
        <f t="shared" ref="I10:I11" si="0">(H10/G10)*100</f>
        <v>100</v>
      </c>
      <c r="J10" s="156">
        <f>(H10/F10)*100</f>
        <v>101.41644138612034</v>
      </c>
    </row>
    <row r="11" spans="1:10" x14ac:dyDescent="0.25">
      <c r="A11" s="190">
        <v>34</v>
      </c>
      <c r="B11" s="191"/>
      <c r="C11" s="192"/>
      <c r="D11" s="129"/>
      <c r="E11" s="130" t="s">
        <v>43</v>
      </c>
      <c r="F11" s="121">
        <v>716.7</v>
      </c>
      <c r="G11" s="121">
        <v>1000</v>
      </c>
      <c r="H11" s="121">
        <v>1000</v>
      </c>
      <c r="I11" s="156">
        <f t="shared" si="0"/>
        <v>100</v>
      </c>
      <c r="J11" s="156">
        <f>(H11/F11)*100</f>
        <v>139.52839402818472</v>
      </c>
    </row>
    <row r="12" spans="1:10" s="13" customFormat="1" ht="20.100000000000001" customHeight="1" x14ac:dyDescent="0.25">
      <c r="A12" s="211" t="s">
        <v>53</v>
      </c>
      <c r="B12" s="212"/>
      <c r="C12" s="213"/>
      <c r="D12" s="119">
        <v>1035</v>
      </c>
      <c r="E12" s="120"/>
      <c r="F12" s="22"/>
      <c r="G12" s="18"/>
      <c r="H12" s="18"/>
      <c r="I12" s="143"/>
      <c r="J12" s="143"/>
    </row>
    <row r="13" spans="1:10" s="13" customFormat="1" ht="29.25" customHeight="1" x14ac:dyDescent="0.25">
      <c r="A13" s="211" t="s">
        <v>54</v>
      </c>
      <c r="B13" s="212"/>
      <c r="C13" s="213"/>
      <c r="D13" s="120" t="s">
        <v>65</v>
      </c>
      <c r="E13" s="120" t="s">
        <v>66</v>
      </c>
      <c r="F13" s="22"/>
      <c r="G13" s="18"/>
      <c r="H13" s="18"/>
      <c r="I13" s="143"/>
      <c r="J13" s="143"/>
    </row>
    <row r="14" spans="1:10" ht="16.5" customHeight="1" x14ac:dyDescent="0.25">
      <c r="A14" s="28">
        <v>52</v>
      </c>
      <c r="B14" s="9"/>
      <c r="C14" s="10"/>
      <c r="D14" s="10"/>
      <c r="E14" s="29" t="s">
        <v>49</v>
      </c>
      <c r="F14" s="6"/>
      <c r="G14" s="7"/>
      <c r="H14" s="7"/>
      <c r="I14" s="146"/>
      <c r="J14" s="155"/>
    </row>
    <row r="15" spans="1:10" x14ac:dyDescent="0.25">
      <c r="A15" s="80">
        <v>3</v>
      </c>
      <c r="B15" s="84"/>
      <c r="C15" s="85"/>
      <c r="D15" s="85"/>
      <c r="E15" s="82" t="s">
        <v>20</v>
      </c>
      <c r="F15" s="24">
        <f>SUM(F16+F17+F18)</f>
        <v>719885.79999999993</v>
      </c>
      <c r="G15" s="24">
        <f>SUM(G16+G17+G18)</f>
        <v>823678.96000000008</v>
      </c>
      <c r="H15" s="24">
        <f>SUM(H16+H17+H18)</f>
        <v>821987.92999999993</v>
      </c>
      <c r="I15" s="142">
        <f t="shared" ref="I15:I17" si="1">(H15/G15)*100</f>
        <v>99.79469792454087</v>
      </c>
      <c r="J15" s="142">
        <f>(H15/F15)*100</f>
        <v>114.18310098629534</v>
      </c>
    </row>
    <row r="16" spans="1:10" x14ac:dyDescent="0.25">
      <c r="A16" s="190">
        <v>31</v>
      </c>
      <c r="B16" s="191"/>
      <c r="C16" s="192"/>
      <c r="D16" s="129"/>
      <c r="E16" s="130" t="s">
        <v>21</v>
      </c>
      <c r="F16" s="121">
        <v>673514.82</v>
      </c>
      <c r="G16" s="121">
        <v>780014.53</v>
      </c>
      <c r="H16" s="121">
        <v>781140.35</v>
      </c>
      <c r="I16" s="156">
        <f t="shared" si="1"/>
        <v>100.14433320876728</v>
      </c>
      <c r="J16" s="156">
        <f>(H16/F16)*100</f>
        <v>115.97968252576834</v>
      </c>
    </row>
    <row r="17" spans="1:10" x14ac:dyDescent="0.25">
      <c r="A17" s="190">
        <v>32</v>
      </c>
      <c r="B17" s="191"/>
      <c r="C17" s="192"/>
      <c r="D17" s="129"/>
      <c r="E17" s="130" t="s">
        <v>30</v>
      </c>
      <c r="F17" s="121">
        <v>45914.38</v>
      </c>
      <c r="G17" s="121">
        <v>43664.43</v>
      </c>
      <c r="H17" s="121">
        <v>40847.58</v>
      </c>
      <c r="I17" s="156">
        <f t="shared" si="1"/>
        <v>93.548868037439163</v>
      </c>
      <c r="J17" s="156">
        <f>(H17/F17)*100</f>
        <v>88.964677297177928</v>
      </c>
    </row>
    <row r="18" spans="1:10" x14ac:dyDescent="0.25">
      <c r="A18" s="131">
        <v>34</v>
      </c>
      <c r="B18" s="132"/>
      <c r="C18" s="129"/>
      <c r="D18" s="129"/>
      <c r="E18" s="130" t="s">
        <v>43</v>
      </c>
      <c r="F18" s="133">
        <v>456.6</v>
      </c>
      <c r="G18" s="133">
        <v>0</v>
      </c>
      <c r="H18" s="133">
        <v>0</v>
      </c>
      <c r="I18" s="157" t="s">
        <v>71</v>
      </c>
      <c r="J18" s="157">
        <f>(H18/F18)*100</f>
        <v>0</v>
      </c>
    </row>
    <row r="19" spans="1:10" ht="25.5" x14ac:dyDescent="0.25">
      <c r="A19" s="187">
        <v>4</v>
      </c>
      <c r="B19" s="188"/>
      <c r="C19" s="189"/>
      <c r="D19" s="27"/>
      <c r="E19" s="27" t="s">
        <v>22</v>
      </c>
      <c r="F19" s="24">
        <f>SUM(F20)</f>
        <v>0</v>
      </c>
      <c r="G19" s="24">
        <f t="shared" ref="G19:H19" si="2">SUM(G20)</f>
        <v>0</v>
      </c>
      <c r="H19" s="24">
        <f t="shared" si="2"/>
        <v>0</v>
      </c>
      <c r="I19" s="142" t="s">
        <v>71</v>
      </c>
      <c r="J19" s="142" t="s">
        <v>71</v>
      </c>
    </row>
    <row r="20" spans="1:10" ht="25.5" x14ac:dyDescent="0.25">
      <c r="A20" s="190">
        <v>42</v>
      </c>
      <c r="B20" s="191"/>
      <c r="C20" s="192"/>
      <c r="D20" s="129"/>
      <c r="E20" s="130" t="s">
        <v>40</v>
      </c>
      <c r="F20" s="121">
        <v>0</v>
      </c>
      <c r="G20" s="121">
        <v>0</v>
      </c>
      <c r="H20" s="121">
        <v>0</v>
      </c>
      <c r="I20" s="156" t="s">
        <v>71</v>
      </c>
      <c r="J20" s="156" t="s">
        <v>71</v>
      </c>
    </row>
    <row r="21" spans="1:10" s="13" customFormat="1" ht="20.100000000000001" customHeight="1" x14ac:dyDescent="0.25">
      <c r="A21" s="211" t="s">
        <v>53</v>
      </c>
      <c r="B21" s="212"/>
      <c r="C21" s="213"/>
      <c r="D21" s="119">
        <v>1035</v>
      </c>
      <c r="E21" s="120"/>
      <c r="F21" s="22"/>
      <c r="G21" s="18"/>
      <c r="H21" s="18"/>
      <c r="I21" s="143"/>
      <c r="J21" s="143"/>
    </row>
    <row r="22" spans="1:10" s="13" customFormat="1" ht="20.100000000000001" customHeight="1" x14ac:dyDescent="0.25">
      <c r="A22" s="211" t="s">
        <v>54</v>
      </c>
      <c r="B22" s="212"/>
      <c r="C22" s="213"/>
      <c r="D22" s="120" t="s">
        <v>67</v>
      </c>
      <c r="E22" s="120" t="s">
        <v>55</v>
      </c>
      <c r="F22" s="22"/>
      <c r="G22" s="18"/>
      <c r="H22" s="18"/>
      <c r="I22" s="143"/>
      <c r="J22" s="143"/>
    </row>
    <row r="23" spans="1:10" x14ac:dyDescent="0.25">
      <c r="A23" s="184">
        <v>11</v>
      </c>
      <c r="B23" s="185"/>
      <c r="C23" s="186"/>
      <c r="D23" s="29"/>
      <c r="E23" s="29" t="s">
        <v>17</v>
      </c>
      <c r="F23" s="6"/>
      <c r="G23" s="7"/>
      <c r="H23" s="7"/>
      <c r="I23" s="146"/>
      <c r="J23" s="155"/>
    </row>
    <row r="24" spans="1:10" x14ac:dyDescent="0.25">
      <c r="A24" s="80">
        <v>3</v>
      </c>
      <c r="B24" s="84"/>
      <c r="C24" s="85"/>
      <c r="D24" s="85"/>
      <c r="E24" s="82" t="s">
        <v>20</v>
      </c>
      <c r="F24" s="24">
        <f>SUM(F25+F26)</f>
        <v>6636.1399999999994</v>
      </c>
      <c r="G24" s="24">
        <f>SUM(G25+G26)</f>
        <v>20066.25</v>
      </c>
      <c r="H24" s="24">
        <f>SUM(H25+H26)</f>
        <v>20066.25</v>
      </c>
      <c r="I24" s="142">
        <f t="shared" ref="I24:I25" si="3">(H24/G24)*100</f>
        <v>100</v>
      </c>
      <c r="J24" s="142">
        <f>(H24/F24)*100</f>
        <v>302.3783404207868</v>
      </c>
    </row>
    <row r="25" spans="1:10" x14ac:dyDescent="0.25">
      <c r="A25" s="190">
        <v>32</v>
      </c>
      <c r="B25" s="191"/>
      <c r="C25" s="192"/>
      <c r="D25" s="129"/>
      <c r="E25" s="130" t="s">
        <v>30</v>
      </c>
      <c r="F25" s="121">
        <v>6625.99</v>
      </c>
      <c r="G25" s="121">
        <v>20066.25</v>
      </c>
      <c r="H25" s="121">
        <v>20066.25</v>
      </c>
      <c r="I25" s="156">
        <f t="shared" si="3"/>
        <v>100</v>
      </c>
      <c r="J25" s="156">
        <f>(H25/F25)*100</f>
        <v>302.84153764192217</v>
      </c>
    </row>
    <row r="26" spans="1:10" x14ac:dyDescent="0.25">
      <c r="A26" s="190">
        <v>34</v>
      </c>
      <c r="B26" s="191"/>
      <c r="C26" s="192"/>
      <c r="D26" s="134"/>
      <c r="E26" s="135" t="s">
        <v>43</v>
      </c>
      <c r="F26" s="136">
        <v>10.15</v>
      </c>
      <c r="G26" s="136">
        <v>0</v>
      </c>
      <c r="H26" s="136">
        <v>0</v>
      </c>
      <c r="I26" s="158" t="s">
        <v>71</v>
      </c>
      <c r="J26" s="156">
        <f>(H26/F26)*100</f>
        <v>0</v>
      </c>
    </row>
    <row r="27" spans="1:10" x14ac:dyDescent="0.25">
      <c r="A27" s="184">
        <v>31</v>
      </c>
      <c r="B27" s="185"/>
      <c r="C27" s="186"/>
      <c r="D27" s="29"/>
      <c r="E27" s="29" t="s">
        <v>34</v>
      </c>
      <c r="F27" s="6"/>
      <c r="G27" s="7"/>
      <c r="H27" s="7"/>
      <c r="I27" s="146"/>
      <c r="J27" s="155"/>
    </row>
    <row r="28" spans="1:10" x14ac:dyDescent="0.25">
      <c r="A28" s="80">
        <v>3</v>
      </c>
      <c r="B28" s="81"/>
      <c r="C28" s="82"/>
      <c r="D28" s="82"/>
      <c r="E28" s="82" t="s">
        <v>20</v>
      </c>
      <c r="F28" s="24">
        <f>SUM(F29)</f>
        <v>0.56999999999999995</v>
      </c>
      <c r="G28" s="24">
        <f t="shared" ref="G28:H28" si="4">SUM(G29)</f>
        <v>20</v>
      </c>
      <c r="H28" s="24">
        <f t="shared" si="4"/>
        <v>15.37</v>
      </c>
      <c r="I28" s="142">
        <f t="shared" ref="I28:I29" si="5">(H28/G28)*100</f>
        <v>76.849999999999994</v>
      </c>
      <c r="J28" s="142">
        <f>(H28/F28)*100</f>
        <v>2696.4912280701756</v>
      </c>
    </row>
    <row r="29" spans="1:10" x14ac:dyDescent="0.25">
      <c r="A29" s="131">
        <v>34</v>
      </c>
      <c r="B29" s="132"/>
      <c r="C29" s="129"/>
      <c r="D29" s="129"/>
      <c r="E29" s="130" t="s">
        <v>43</v>
      </c>
      <c r="F29" s="133">
        <v>0.56999999999999995</v>
      </c>
      <c r="G29" s="121">
        <v>20</v>
      </c>
      <c r="H29" s="121">
        <v>15.37</v>
      </c>
      <c r="I29" s="156">
        <f t="shared" si="5"/>
        <v>76.849999999999994</v>
      </c>
      <c r="J29" s="156">
        <f>(H29/F29)*100</f>
        <v>2696.4912280701756</v>
      </c>
    </row>
    <row r="30" spans="1:10" x14ac:dyDescent="0.25">
      <c r="A30" s="184">
        <v>43</v>
      </c>
      <c r="B30" s="185"/>
      <c r="C30" s="186"/>
      <c r="D30" s="29"/>
      <c r="E30" s="111" t="s">
        <v>42</v>
      </c>
      <c r="F30" s="6"/>
      <c r="G30" s="7"/>
      <c r="H30" s="7"/>
      <c r="I30" s="146"/>
      <c r="J30" s="155"/>
    </row>
    <row r="31" spans="1:10" x14ac:dyDescent="0.25">
      <c r="A31" s="80">
        <v>3</v>
      </c>
      <c r="B31" s="81"/>
      <c r="C31" s="82"/>
      <c r="D31" s="82"/>
      <c r="E31" s="82" t="s">
        <v>20</v>
      </c>
      <c r="F31" s="24">
        <f>SUM(F32+F33+F34)</f>
        <v>71506.89</v>
      </c>
      <c r="G31" s="24">
        <f>SUM(G32:G34)</f>
        <v>79004.479999999996</v>
      </c>
      <c r="H31" s="24">
        <f>SUM(H33+H34)</f>
        <v>50545.09</v>
      </c>
      <c r="I31" s="142">
        <f t="shared" ref="I31:I36" si="6">(H31/G31)*100</f>
        <v>63.977498491224807</v>
      </c>
      <c r="J31" s="142">
        <f>(H31/F31)*100</f>
        <v>70.685622042854888</v>
      </c>
    </row>
    <row r="32" spans="1:10" x14ac:dyDescent="0.25">
      <c r="A32" s="190">
        <v>31</v>
      </c>
      <c r="B32" s="191"/>
      <c r="C32" s="192"/>
      <c r="D32" s="129"/>
      <c r="E32" s="130" t="s">
        <v>21</v>
      </c>
      <c r="F32" s="121">
        <v>0</v>
      </c>
      <c r="G32" s="121">
        <v>699</v>
      </c>
      <c r="H32" s="121">
        <v>0</v>
      </c>
      <c r="I32" s="156">
        <f t="shared" si="6"/>
        <v>0</v>
      </c>
      <c r="J32" s="156" t="s">
        <v>71</v>
      </c>
    </row>
    <row r="33" spans="1:10" x14ac:dyDescent="0.25">
      <c r="A33" s="190">
        <v>32</v>
      </c>
      <c r="B33" s="191"/>
      <c r="C33" s="192"/>
      <c r="D33" s="129"/>
      <c r="E33" s="130" t="s">
        <v>30</v>
      </c>
      <c r="F33" s="121">
        <v>71216.53</v>
      </c>
      <c r="G33" s="121">
        <v>78039.92</v>
      </c>
      <c r="H33" s="121">
        <v>50423.46</v>
      </c>
      <c r="I33" s="156">
        <f t="shared" si="6"/>
        <v>64.612393246943356</v>
      </c>
      <c r="J33" s="156">
        <f t="shared" ref="J33:J38" si="7">(H33/F33)*100</f>
        <v>70.803028454208601</v>
      </c>
    </row>
    <row r="34" spans="1:10" x14ac:dyDescent="0.25">
      <c r="A34" s="190">
        <v>34</v>
      </c>
      <c r="B34" s="191"/>
      <c r="C34" s="192"/>
      <c r="D34" s="129"/>
      <c r="E34" s="130" t="s">
        <v>43</v>
      </c>
      <c r="F34" s="121">
        <v>290.36</v>
      </c>
      <c r="G34" s="121">
        <v>265.56</v>
      </c>
      <c r="H34" s="121">
        <v>121.63</v>
      </c>
      <c r="I34" s="156">
        <f t="shared" si="6"/>
        <v>45.80132550082844</v>
      </c>
      <c r="J34" s="156">
        <f t="shared" si="7"/>
        <v>41.88937870230059</v>
      </c>
    </row>
    <row r="35" spans="1:10" ht="25.5" x14ac:dyDescent="0.25">
      <c r="A35" s="187">
        <v>4</v>
      </c>
      <c r="B35" s="188"/>
      <c r="C35" s="189"/>
      <c r="D35" s="27"/>
      <c r="E35" s="27" t="s">
        <v>22</v>
      </c>
      <c r="F35" s="24">
        <f>SUM(F36)</f>
        <v>18168.919999999998</v>
      </c>
      <c r="G35" s="24">
        <f t="shared" ref="G35:H35" si="8">SUM(G36)</f>
        <v>17881.009999999998</v>
      </c>
      <c r="H35" s="24">
        <f t="shared" si="8"/>
        <v>7726.22</v>
      </c>
      <c r="I35" s="142">
        <f t="shared" si="6"/>
        <v>43.209080471405144</v>
      </c>
      <c r="J35" s="142">
        <f t="shared" si="7"/>
        <v>42.524376792896881</v>
      </c>
    </row>
    <row r="36" spans="1:10" ht="25.5" x14ac:dyDescent="0.25">
      <c r="A36" s="190">
        <v>42</v>
      </c>
      <c r="B36" s="191"/>
      <c r="C36" s="192"/>
      <c r="D36" s="129"/>
      <c r="E36" s="130" t="s">
        <v>40</v>
      </c>
      <c r="F36" s="121">
        <v>18168.919999999998</v>
      </c>
      <c r="G36" s="121">
        <v>17881.009999999998</v>
      </c>
      <c r="H36" s="121">
        <v>7726.22</v>
      </c>
      <c r="I36" s="156">
        <f t="shared" si="6"/>
        <v>43.209080471405144</v>
      </c>
      <c r="J36" s="156">
        <f t="shared" si="7"/>
        <v>42.524376792896881</v>
      </c>
    </row>
    <row r="37" spans="1:10" ht="25.5" x14ac:dyDescent="0.25">
      <c r="A37" s="80">
        <v>5</v>
      </c>
      <c r="B37" s="81"/>
      <c r="C37" s="82"/>
      <c r="D37" s="82"/>
      <c r="E37" s="82" t="s">
        <v>25</v>
      </c>
      <c r="F37" s="24">
        <f>SUM(F38)</f>
        <v>310.57</v>
      </c>
      <c r="G37" s="24">
        <f t="shared" ref="G37:H37" si="9">SUM(G38)</f>
        <v>0</v>
      </c>
      <c r="H37" s="24">
        <f t="shared" si="9"/>
        <v>0</v>
      </c>
      <c r="I37" s="142" t="s">
        <v>71</v>
      </c>
      <c r="J37" s="142">
        <f t="shared" si="7"/>
        <v>0</v>
      </c>
    </row>
    <row r="38" spans="1:10" ht="25.5" x14ac:dyDescent="0.25">
      <c r="A38" s="190">
        <v>54</v>
      </c>
      <c r="B38" s="191"/>
      <c r="C38" s="192"/>
      <c r="D38" s="129"/>
      <c r="E38" s="137" t="s">
        <v>33</v>
      </c>
      <c r="F38" s="121">
        <v>310.57</v>
      </c>
      <c r="G38" s="121">
        <v>0</v>
      </c>
      <c r="H38" s="121">
        <v>0</v>
      </c>
      <c r="I38" s="156" t="s">
        <v>71</v>
      </c>
      <c r="J38" s="156">
        <f t="shared" si="7"/>
        <v>0</v>
      </c>
    </row>
    <row r="39" spans="1:10" x14ac:dyDescent="0.25">
      <c r="A39" s="184">
        <v>61</v>
      </c>
      <c r="B39" s="185"/>
      <c r="C39" s="186"/>
      <c r="D39" s="29"/>
      <c r="E39" s="29" t="s">
        <v>46</v>
      </c>
      <c r="F39" s="6"/>
      <c r="G39" s="7"/>
      <c r="H39" s="7"/>
      <c r="I39" s="146"/>
      <c r="J39" s="155"/>
    </row>
    <row r="40" spans="1:10" x14ac:dyDescent="0.25">
      <c r="A40" s="187">
        <v>3</v>
      </c>
      <c r="B40" s="188"/>
      <c r="C40" s="189"/>
      <c r="D40" s="112"/>
      <c r="E40" s="112" t="s">
        <v>20</v>
      </c>
      <c r="F40" s="24">
        <f>SUM(F41)</f>
        <v>0</v>
      </c>
      <c r="G40" s="24">
        <f t="shared" ref="G40:H40" si="10">SUM(G41)</f>
        <v>2643.92</v>
      </c>
      <c r="H40" s="24">
        <f t="shared" si="10"/>
        <v>2643.92</v>
      </c>
      <c r="I40" s="142" t="s">
        <v>71</v>
      </c>
      <c r="J40" s="142" t="s">
        <v>71</v>
      </c>
    </row>
    <row r="41" spans="1:10" x14ac:dyDescent="0.25">
      <c r="A41" s="190">
        <v>32</v>
      </c>
      <c r="B41" s="191"/>
      <c r="C41" s="192"/>
      <c r="D41" s="129"/>
      <c r="E41" s="130" t="s">
        <v>30</v>
      </c>
      <c r="F41" s="121">
        <v>0</v>
      </c>
      <c r="G41" s="121">
        <v>2643.92</v>
      </c>
      <c r="H41" s="121">
        <v>2643.92</v>
      </c>
      <c r="I41" s="156">
        <f t="shared" ref="I41" si="11">(H41/G41)*100</f>
        <v>100</v>
      </c>
      <c r="J41" s="156" t="s">
        <v>71</v>
      </c>
    </row>
    <row r="42" spans="1:10" ht="25.5" x14ac:dyDescent="0.25">
      <c r="A42" s="202">
        <v>4</v>
      </c>
      <c r="B42" s="203"/>
      <c r="C42" s="204"/>
      <c r="D42" s="123"/>
      <c r="E42" s="123" t="s">
        <v>22</v>
      </c>
      <c r="F42" s="59">
        <f>SUM(F43)</f>
        <v>199.08</v>
      </c>
      <c r="G42" s="59">
        <f t="shared" ref="G42:H42" si="12">SUM(G43)</f>
        <v>0</v>
      </c>
      <c r="H42" s="59">
        <f t="shared" si="12"/>
        <v>0</v>
      </c>
      <c r="I42" s="141" t="s">
        <v>71</v>
      </c>
      <c r="J42" s="141">
        <f>(H42/F42)*100</f>
        <v>0</v>
      </c>
    </row>
    <row r="43" spans="1:10" ht="25.5" x14ac:dyDescent="0.25">
      <c r="A43" s="190">
        <v>42</v>
      </c>
      <c r="B43" s="191"/>
      <c r="C43" s="192"/>
      <c r="D43" s="129"/>
      <c r="E43" s="130" t="s">
        <v>40</v>
      </c>
      <c r="F43" s="121">
        <v>199.08</v>
      </c>
      <c r="G43" s="121">
        <v>0</v>
      </c>
      <c r="H43" s="121">
        <v>0</v>
      </c>
      <c r="I43" s="156" t="s">
        <v>71</v>
      </c>
      <c r="J43" s="156">
        <f>(H43/F43)*100</f>
        <v>0</v>
      </c>
    </row>
    <row r="44" spans="1:10" x14ac:dyDescent="0.25">
      <c r="A44" s="199"/>
      <c r="B44" s="200"/>
      <c r="C44" s="201"/>
      <c r="D44" s="124"/>
      <c r="E44" s="122"/>
      <c r="F44" s="79"/>
      <c r="G44" s="26"/>
      <c r="H44" s="26"/>
      <c r="I44" s="159"/>
      <c r="J44" s="159"/>
    </row>
    <row r="45" spans="1:10" x14ac:dyDescent="0.25">
      <c r="A45" s="193" t="s">
        <v>44</v>
      </c>
      <c r="B45" s="194"/>
      <c r="C45" s="195"/>
      <c r="D45" s="31"/>
      <c r="E45" s="11" t="s">
        <v>56</v>
      </c>
      <c r="F45" s="18">
        <f>SUM(F9+F15+F24+F28+F31+F40)</f>
        <v>839173.46999999986</v>
      </c>
      <c r="G45" s="18">
        <f>SUM(G9+G15+G24+G28+G31+G40)</f>
        <v>967413.6100000001</v>
      </c>
      <c r="H45" s="18">
        <f>SUM(H9+H15+H24+H28+H31+H40)</f>
        <v>937258.55999999994</v>
      </c>
      <c r="I45" s="143">
        <f t="shared" ref="I45:I47" si="13">(H45/G45)*100</f>
        <v>96.882920636189922</v>
      </c>
      <c r="J45" s="143">
        <f>(H45/F45)*100</f>
        <v>111.68829729567121</v>
      </c>
    </row>
    <row r="46" spans="1:10" x14ac:dyDescent="0.25">
      <c r="A46" s="196"/>
      <c r="B46" s="197"/>
      <c r="C46" s="198"/>
      <c r="D46" s="32"/>
      <c r="E46" s="12" t="s">
        <v>57</v>
      </c>
      <c r="F46" s="18">
        <f>SUM(F19+F35+F42)</f>
        <v>18368</v>
      </c>
      <c r="G46" s="18">
        <f>SUM(G19+G35+G42)</f>
        <v>17881.009999999998</v>
      </c>
      <c r="H46" s="18">
        <f>SUM(H19+H35+H42)</f>
        <v>7726.22</v>
      </c>
      <c r="I46" s="143">
        <f t="shared" si="13"/>
        <v>43.209080471405144</v>
      </c>
      <c r="J46" s="143">
        <f>(H46/F46)*100</f>
        <v>42.063479965156795</v>
      </c>
    </row>
    <row r="47" spans="1:10" x14ac:dyDescent="0.25">
      <c r="A47" s="196"/>
      <c r="B47" s="197"/>
      <c r="C47" s="198"/>
      <c r="D47" s="32"/>
      <c r="E47" s="12" t="s">
        <v>58</v>
      </c>
      <c r="F47" s="21">
        <f>SUM(F45:F46)</f>
        <v>857541.46999999986</v>
      </c>
      <c r="G47" s="21">
        <f>SUM(G45:G46)</f>
        <v>985294.62000000011</v>
      </c>
      <c r="H47" s="21">
        <f>SUM(H45:H46)</f>
        <v>944984.77999999991</v>
      </c>
      <c r="I47" s="160">
        <f t="shared" si="13"/>
        <v>95.908854145575233</v>
      </c>
      <c r="J47" s="160">
        <f>(H47/F47)*100</f>
        <v>110.19697741264922</v>
      </c>
    </row>
    <row r="48" spans="1:10" x14ac:dyDescent="0.25">
      <c r="A48" s="183"/>
      <c r="B48" s="183"/>
      <c r="C48" s="183"/>
      <c r="D48" s="86"/>
      <c r="E48" s="16" t="s">
        <v>70</v>
      </c>
      <c r="F48" s="21">
        <f>F37</f>
        <v>310.57</v>
      </c>
      <c r="G48" s="21">
        <f t="shared" ref="G48:H48" si="14">G37</f>
        <v>0</v>
      </c>
      <c r="H48" s="21">
        <f t="shared" si="14"/>
        <v>0</v>
      </c>
      <c r="I48" s="161" t="s">
        <v>71</v>
      </c>
      <c r="J48" s="160">
        <f>(H48/F48)*100</f>
        <v>0</v>
      </c>
    </row>
  </sheetData>
  <mergeCells count="37">
    <mergeCell ref="A27:C27"/>
    <mergeCell ref="A30:C30"/>
    <mergeCell ref="A32:C32"/>
    <mergeCell ref="A10:C10"/>
    <mergeCell ref="A11:C11"/>
    <mergeCell ref="A12:C12"/>
    <mergeCell ref="A13:C13"/>
    <mergeCell ref="A33:C33"/>
    <mergeCell ref="A16:C16"/>
    <mergeCell ref="A17:C17"/>
    <mergeCell ref="A8:C8"/>
    <mergeCell ref="A1:J1"/>
    <mergeCell ref="A3:J3"/>
    <mergeCell ref="A4:C4"/>
    <mergeCell ref="A6:C6"/>
    <mergeCell ref="A7:C7"/>
    <mergeCell ref="A19:C19"/>
    <mergeCell ref="A20:C20"/>
    <mergeCell ref="A26:C26"/>
    <mergeCell ref="A21:C21"/>
    <mergeCell ref="A22:C22"/>
    <mergeCell ref="A25:C25"/>
    <mergeCell ref="A23:C23"/>
    <mergeCell ref="A38:C38"/>
    <mergeCell ref="A35:C35"/>
    <mergeCell ref="A36:C36"/>
    <mergeCell ref="A42:C42"/>
    <mergeCell ref="A34:C34"/>
    <mergeCell ref="A48:C48"/>
    <mergeCell ref="A39:C39"/>
    <mergeCell ref="A40:C40"/>
    <mergeCell ref="A41:C41"/>
    <mergeCell ref="A45:C45"/>
    <mergeCell ref="A46:C46"/>
    <mergeCell ref="A47:C47"/>
    <mergeCell ref="A44:C44"/>
    <mergeCell ref="A43:C43"/>
  </mergeCells>
  <pageMargins left="0.7" right="0.7" top="0.75" bottom="0.75" header="0.3" footer="0.3"/>
  <pageSetup paperSize="9" scale="79" fitToHeight="0" orientation="landscape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 Račun prihoda i rashoda</vt:lpstr>
      <vt:lpstr>Rash.prema funkc.kas.</vt:lpstr>
      <vt:lpstr>Račun financiranja</vt:lpstr>
      <vt:lpstr> POSEBNI DIO</vt:lpstr>
      <vt:lpstr>' Račun prihoda i rashoda'!Podrucje_ispisa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Tajnica</cp:lastModifiedBy>
  <cp:lastPrinted>2023-07-11T08:39:20Z</cp:lastPrinted>
  <dcterms:created xsi:type="dcterms:W3CDTF">2022-08-12T12:51:27Z</dcterms:created>
  <dcterms:modified xsi:type="dcterms:W3CDTF">2024-01-31T11:11:47Z</dcterms:modified>
</cp:coreProperties>
</file>